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autoCompressPictures="0"/>
  <bookViews>
    <workbookView xWindow="480" yWindow="480" windowWidth="25120" windowHeight="16020" tabRatio="500"/>
  </bookViews>
  <sheets>
    <sheet name="Sheet1" sheetId="1" r:id="rId1"/>
  </sheets>
  <externalReferences>
    <externalReference r:id="rId2"/>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l="1"/>
  <c r="G10" i="1"/>
  <c r="B10" i="1"/>
  <c r="D10" i="1"/>
  <c r="F10" i="1"/>
  <c r="E10" i="1"/>
  <c r="C10" i="1"/>
  <c r="H9" i="1"/>
  <c r="G9" i="1"/>
  <c r="B9" i="1"/>
  <c r="D9" i="1"/>
  <c r="F9" i="1"/>
  <c r="E9" i="1"/>
  <c r="C9" i="1"/>
  <c r="H8" i="1"/>
  <c r="G8" i="1"/>
  <c r="B8" i="1"/>
  <c r="D8" i="1"/>
  <c r="F8" i="1"/>
  <c r="H7" i="1"/>
  <c r="G7" i="1"/>
  <c r="B7" i="1"/>
  <c r="D7" i="1"/>
  <c r="F7" i="1"/>
  <c r="H6" i="1"/>
  <c r="G6" i="1"/>
  <c r="B6" i="1"/>
  <c r="D6" i="1"/>
  <c r="F6" i="1"/>
  <c r="H5" i="1"/>
  <c r="G5" i="1"/>
  <c r="B5" i="1"/>
  <c r="D5" i="1"/>
  <c r="F5" i="1"/>
  <c r="H4" i="1"/>
  <c r="G4" i="1"/>
  <c r="B4" i="1"/>
  <c r="D4" i="1"/>
  <c r="F4" i="1"/>
</calcChain>
</file>

<file path=xl/comments1.xml><?xml version="1.0" encoding="utf-8"?>
<comments xmlns="http://schemas.openxmlformats.org/spreadsheetml/2006/main">
  <authors>
    <author>Glyn Lewis</author>
  </authors>
  <commentList>
    <comment ref="G10" authorId="0">
      <text>
        <r>
          <rPr>
            <b/>
            <sz val="10"/>
            <color indexed="81"/>
            <rFont val="Calibri"/>
          </rPr>
          <t xml:space="preserve">Negative attrition due to Gr 4 program entry in SD 5
</t>
        </r>
        <r>
          <rPr>
            <sz val="9"/>
            <color indexed="81"/>
            <rFont val="Calibri"/>
            <family val="2"/>
          </rPr>
          <t xml:space="preserve">
</t>
        </r>
      </text>
    </comment>
  </commentList>
</comments>
</file>

<file path=xl/sharedStrings.xml><?xml version="1.0" encoding="utf-8"?>
<sst xmlns="http://schemas.openxmlformats.org/spreadsheetml/2006/main" count="29" uniqueCount="29">
  <si>
    <t>Table 4. BC Regional French Immersion Enrolment (2012/2013)</t>
  </si>
  <si>
    <t>Region</t>
  </si>
  <si>
    <t>Total FI enrolment</t>
  </si>
  <si>
    <t xml:space="preserve">% Change in FI enrolment </t>
  </si>
  <si>
    <t>Total district enrolment (for districts with FI)</t>
  </si>
  <si>
    <t>% Change in total enrolment</t>
  </si>
  <si>
    <t>% of students in FI</t>
  </si>
  <si>
    <t xml:space="preserve">Average 1-5 attrition* </t>
  </si>
  <si>
    <t>Average 7-12 attrition*</t>
  </si>
  <si>
    <t>Skeena - North Coast</t>
  </si>
  <si>
    <t>Northeast</t>
  </si>
  <si>
    <t>Cariboo - Prince George</t>
  </si>
  <si>
    <t xml:space="preserve">Vancouver Island - Coast </t>
  </si>
  <si>
    <t>Lower Mainland</t>
  </si>
  <si>
    <t>Thompson Okanagan</t>
  </si>
  <si>
    <t>Kootenay</t>
  </si>
  <si>
    <t>Notes</t>
  </si>
  <si>
    <t xml:space="preserve">The Skeena-North Coast region contains SD 50 - Haida Gwaii, SD 52 - Prince Rupert, SD 54 - Bulkley Valley, SD 82 - Coast Mountains, and SD 91 - Nechako Lake. It also contains SD 87 - Stikine, and SD 92 - Nisga'a, which do not have French Immersion programs. </t>
  </si>
  <si>
    <t>The Northeast region contains SD 59 - Peace River South, and SD 60 - Peace River North. It also contains SD 81 - Fort Nelson, which does not have a French Immersion program.</t>
  </si>
  <si>
    <t xml:space="preserve">The Cariboo-Prince George region contains SD 27 - Cariboo-Chilcotin, SD 28 - Quesnel, and SD 57 - Prince George. </t>
  </si>
  <si>
    <t>The Vancouver Island-Coast region contains SD 47 - Powell River, SD 48 - Sea to Sky, SD 61 - Greater Victoria, SD 62 - Sooke, SD 63 - Saanich, SD 64 - Gulf Islands, SD 68 - Nanaimo-Ladysmith, SD 69 - Qualicum, SD 70 - Alberni, SD 71 - Comox Valley,  SD 72 - Campbell River, and SD 79 - Cowichan Valley. It also contains SD 46 - Sunshine Coast, SD 49 - Central Coast, SD 84 - Vancouver Island West, and  SD 85 - Vancouver Island North which do not have French Immersion programs.</t>
  </si>
  <si>
    <t xml:space="preserve">The Lower Mainland Region contains SD 33 - Chilliwack, SD 34 - Abbotsford, SD 35 - Langley, SD 36 - Surrey, SD 37 - Delta, SD 38 - Richmond, SD 39 - Vancouver, SD 40 - New Westminster, SD 41 - Burnaby, SD 42 - Maple Ridge-Pitt Meadows, SD 43 - Coquitlam, SD 44 - North Vancouver, SD 45 - West Vancouver, and SD 75 - Mission. It also contains SD 78 - Fraser-Cascade, which does not have a French Immersion program. </t>
  </si>
  <si>
    <t>The Thompson Okanagan area contains SD 22 - Vernon, SD 23 - Central Okanagan, SD 58 - Nicola-Similkameen, SD 67 - Okanagan Skaha, SD 73 - Kamloops/Thompson, and SD 83 - North Okanagan - Shuswap. It also contains SD 19 - Revelstoke, SD 53 - Okanagan Similkameen, and SD 74 - Gold Trail, which do not have French Immersion Programs.</t>
  </si>
  <si>
    <t xml:space="preserve">The Kootenay region contains SD 5 - Southeast Kootenay, SD 6 - Rocky Mountain, SD 8 - Kootenay Lake, and SD 20 - Kootenay-Columbia. It also contains SD 10 - Arrow Lakes, and SD 51 - Boundary, which do not have French Immersion programs.  </t>
  </si>
  <si>
    <t>Highest regional proportion of students in FI</t>
  </si>
  <si>
    <t>Lowest regional proportion of students in FI</t>
  </si>
  <si>
    <t>Lowest regional average attrition rate</t>
  </si>
  <si>
    <t>Highest regional average attrition rate</t>
  </si>
  <si>
    <t>* Average rates do not give greater weight to larger school districts. For this reason, they are not directly comparable to the provincial rate, which does give greater weight to larger school districts.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</si>
</sst>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b/>
      <sz val="12"/>
      <color rgb="FFFFFFFF"/>
      <name val="Calibri"/>
    </font>
    <font>
      <b/>
      <sz val="12"/>
      <color theme="1"/>
      <name val="Calibri"/>
    </font>
    <font>
      <sz val="12"/>
      <color theme="1"/>
      <name val="Calibri"/>
    </font>
    <font>
      <sz val="12"/>
      <color rgb="FF000000"/>
      <name val="Calibri"/>
      <family val="2"/>
      <scheme val="minor"/>
    </font>
    <font>
      <b/>
      <sz val="10"/>
      <color indexed="81"/>
      <name val="Calibri"/>
    </font>
    <font>
      <sz val="9"/>
      <color indexed="81"/>
      <name val="Calibri"/>
      <family val="2"/>
    </font>
  </fonts>
  <fills count="5">
    <fill>
      <patternFill patternType="none"/>
    </fill>
    <fill>
      <patternFill patternType="gray125"/>
    </fill>
    <fill>
      <patternFill patternType="solid">
        <fgColor rgb="FF4BACC6"/>
        <bgColor indexed="64"/>
      </patternFill>
    </fill>
    <fill>
      <patternFill patternType="solid">
        <fgColor theme="8" tint="0.79998168889431442"/>
        <bgColor indexed="64"/>
      </patternFill>
    </fill>
    <fill>
      <patternFill patternType="solid">
        <fgColor theme="5" tint="0.79998168889431442"/>
        <bgColor indexed="64"/>
      </patternFill>
    </fill>
  </fills>
  <borders count="12">
    <border>
      <left/>
      <right/>
      <top/>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style="medium">
        <color theme="8"/>
      </top>
      <bottom style="medium">
        <color rgb="FF4BACC6"/>
      </bottom>
      <diagonal/>
    </border>
    <border>
      <left/>
      <right style="medium">
        <color theme="8"/>
      </right>
      <top style="medium">
        <color rgb="FF4BACC6"/>
      </top>
      <bottom style="medium">
        <color rgb="FF4BACC6"/>
      </bottom>
      <diagonal/>
    </border>
    <border>
      <left style="thin">
        <color theme="0" tint="-0.249977111117893"/>
      </left>
      <right/>
      <top style="medium">
        <color theme="8"/>
      </top>
      <bottom style="medium">
        <color theme="8"/>
      </bottom>
      <diagonal/>
    </border>
    <border>
      <left/>
      <right style="medium">
        <color theme="8"/>
      </right>
      <top/>
      <bottom/>
      <diagonal/>
    </border>
    <border>
      <left/>
      <right/>
      <top style="medium">
        <color rgb="FF4BACC6"/>
      </top>
      <bottom/>
      <diagonal/>
    </border>
    <border>
      <left/>
      <right style="medium">
        <color theme="8"/>
      </right>
      <top style="medium">
        <color rgb="FF4BACC6"/>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4" fillId="0" borderId="2" xfId="0" applyFont="1" applyFill="1" applyBorder="1" applyAlignment="1">
      <alignment horizontal="left" vertical="center" wrapText="1"/>
    </xf>
    <xf numFmtId="3" fontId="5" fillId="0" borderId="2" xfId="0" applyNumberFormat="1" applyFont="1" applyBorder="1" applyAlignment="1">
      <alignment horizontal="right" vertical="center" wrapText="1"/>
    </xf>
    <xf numFmtId="10" fontId="5" fillId="0" borderId="2" xfId="2" applyNumberFormat="1" applyFont="1" applyBorder="1" applyAlignment="1">
      <alignment horizontal="right" vertical="center" wrapText="1"/>
    </xf>
    <xf numFmtId="164" fontId="5" fillId="0" borderId="2" xfId="1" applyNumberFormat="1" applyFont="1" applyBorder="1" applyAlignment="1">
      <alignment horizontal="right" vertical="center" wrapText="1"/>
    </xf>
    <xf numFmtId="10" fontId="5" fillId="0" borderId="4" xfId="2" applyNumberFormat="1" applyFont="1" applyBorder="1" applyAlignment="1">
      <alignment horizontal="right" vertical="center" wrapText="1"/>
    </xf>
    <xf numFmtId="10" fontId="5" fillId="3" borderId="6" xfId="2" applyNumberFormat="1" applyFont="1" applyFill="1" applyBorder="1" applyAlignment="1">
      <alignment horizontal="right" vertical="center" wrapText="1"/>
    </xf>
    <xf numFmtId="10" fontId="5" fillId="0" borderId="2" xfId="2" applyNumberFormat="1" applyFont="1" applyFill="1" applyBorder="1" applyAlignment="1">
      <alignment horizontal="right" vertical="center" wrapText="1"/>
    </xf>
    <xf numFmtId="10" fontId="5" fillId="4" borderId="2" xfId="2" applyNumberFormat="1" applyFont="1" applyFill="1" applyBorder="1" applyAlignment="1">
      <alignment horizontal="right" vertical="center" wrapText="1"/>
    </xf>
    <xf numFmtId="10" fontId="5" fillId="4" borderId="7" xfId="2" applyNumberFormat="1" applyFont="1" applyFill="1" applyBorder="1" applyAlignment="1">
      <alignment horizontal="right" vertical="center" wrapText="1"/>
    </xf>
    <xf numFmtId="10" fontId="5" fillId="0" borderId="8" xfId="2" applyNumberFormat="1" applyFont="1" applyBorder="1" applyAlignment="1">
      <alignment horizontal="right" vertical="center" wrapText="1"/>
    </xf>
    <xf numFmtId="10" fontId="5" fillId="0" borderId="7" xfId="2" applyNumberFormat="1" applyFont="1" applyBorder="1" applyAlignment="1">
      <alignment horizontal="right" vertical="center" wrapText="1"/>
    </xf>
    <xf numFmtId="3" fontId="0" fillId="0" borderId="0" xfId="0" applyNumberFormat="1" applyBorder="1" applyAlignment="1">
      <alignment vertical="center"/>
    </xf>
    <xf numFmtId="10" fontId="5" fillId="3" borderId="8" xfId="2" applyNumberFormat="1" applyFont="1" applyFill="1" applyBorder="1" applyAlignment="1">
      <alignment horizontal="right" vertical="center" wrapText="1"/>
    </xf>
    <xf numFmtId="10" fontId="0" fillId="0" borderId="0" xfId="2" applyNumberFormat="1" applyFont="1" applyBorder="1" applyAlignment="1">
      <alignment vertical="center"/>
    </xf>
    <xf numFmtId="10" fontId="0" fillId="0" borderId="9" xfId="2" applyNumberFormat="1" applyFont="1" applyBorder="1" applyAlignment="1">
      <alignment vertical="center"/>
    </xf>
    <xf numFmtId="10" fontId="5" fillId="0" borderId="8" xfId="2"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3" fontId="0" fillId="0" borderId="10" xfId="0" applyNumberFormat="1" applyBorder="1" applyAlignment="1">
      <alignment vertical="center"/>
    </xf>
    <xf numFmtId="10" fontId="0" fillId="0" borderId="10" xfId="0" applyNumberFormat="1" applyBorder="1" applyAlignment="1">
      <alignment vertical="center"/>
    </xf>
    <xf numFmtId="10" fontId="0" fillId="3" borderId="10" xfId="2" applyNumberFormat="1" applyFont="1" applyFill="1" applyBorder="1" applyAlignment="1">
      <alignment vertical="center"/>
    </xf>
    <xf numFmtId="10" fontId="0" fillId="0" borderId="11" xfId="2" applyNumberFormat="1" applyFont="1" applyBorder="1" applyAlignment="1">
      <alignment vertical="center"/>
    </xf>
    <xf numFmtId="3" fontId="6" fillId="0" borderId="2" xfId="0" applyNumberFormat="1" applyFont="1" applyBorder="1" applyAlignment="1">
      <alignment horizontal="right" vertical="center" wrapText="1"/>
    </xf>
    <xf numFmtId="10" fontId="0" fillId="0" borderId="2" xfId="0" applyNumberFormat="1" applyBorder="1" applyAlignment="1">
      <alignment vertical="center"/>
    </xf>
    <xf numFmtId="10" fontId="5" fillId="4" borderId="8" xfId="2" applyNumberFormat="1" applyFont="1" applyFill="1" applyBorder="1" applyAlignment="1">
      <alignment horizontal="right" vertical="center" wrapText="1"/>
    </xf>
    <xf numFmtId="10" fontId="6" fillId="0" borderId="2" xfId="2" applyNumberFormat="1" applyFont="1" applyBorder="1" applyAlignment="1">
      <alignment horizontal="right" vertical="center" wrapText="1"/>
    </xf>
    <xf numFmtId="10" fontId="6" fillId="0" borderId="7" xfId="2" applyNumberFormat="1" applyFont="1" applyBorder="1" applyAlignment="1">
      <alignment horizontal="right" vertical="center" wrapText="1"/>
    </xf>
    <xf numFmtId="0" fontId="4" fillId="0" borderId="0" xfId="0" applyFont="1" applyFill="1" applyBorder="1" applyAlignment="1">
      <alignment horizontal="left" vertical="center" wrapText="1"/>
    </xf>
    <xf numFmtId="3" fontId="6" fillId="0" borderId="0" xfId="0" applyNumberFormat="1" applyFont="1" applyBorder="1" applyAlignment="1">
      <alignment horizontal="right" vertical="center" wrapText="1"/>
    </xf>
    <xf numFmtId="10" fontId="0" fillId="0" borderId="0" xfId="0" applyNumberFormat="1" applyBorder="1" applyAlignment="1">
      <alignment vertical="center"/>
    </xf>
    <xf numFmtId="10" fontId="5" fillId="0" borderId="0" xfId="2" applyNumberFormat="1" applyFont="1" applyFill="1" applyBorder="1" applyAlignment="1">
      <alignment horizontal="right" vertical="center" wrapText="1"/>
    </xf>
    <xf numFmtId="164" fontId="0" fillId="0" borderId="0" xfId="0" applyNumberFormat="1"/>
    <xf numFmtId="0" fontId="5" fillId="0" borderId="0" xfId="0" applyFont="1" applyFill="1" applyBorder="1" applyAlignment="1">
      <alignment vertical="center" wrapText="1"/>
    </xf>
    <xf numFmtId="0" fontId="6" fillId="0" borderId="0" xfId="0" applyFont="1" applyAlignment="1">
      <alignment vertical="center" wrapText="1"/>
    </xf>
    <xf numFmtId="0" fontId="5" fillId="0" borderId="0" xfId="0" applyFont="1" applyFill="1" applyBorder="1" applyAlignment="1">
      <alignment vertical="center"/>
    </xf>
    <xf numFmtId="0" fontId="0" fillId="0" borderId="0" xfId="0" applyAlignment="1"/>
    <xf numFmtId="0" fontId="0" fillId="0" borderId="0" xfId="0" applyAlignment="1">
      <alignment wrapText="1"/>
    </xf>
    <xf numFmtId="0" fontId="0" fillId="0" borderId="0" xfId="0" applyAlignment="1">
      <alignment vertical="center" wrapText="1"/>
    </xf>
    <xf numFmtId="0" fontId="0" fillId="3" borderId="0" xfId="0" applyFill="1" applyAlignment="1"/>
    <xf numFmtId="0" fontId="0" fillId="4" borderId="0" xfId="0" applyFill="1" applyAlignment="1"/>
  </cellXfs>
  <cellStyles count="3">
    <cellStyle name="Comma" xfId="1" builtinId="3"/>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s"/>
      <sheetName val="Table 2"/>
      <sheetName val="Table 3"/>
      <sheetName val="Table 3 cont'd"/>
      <sheetName val="Table 4"/>
      <sheetName val="Table 4 cont'd"/>
      <sheetName val="Table 5"/>
      <sheetName val="Table 6"/>
      <sheetName val="Table 7"/>
      <sheetName val="Table 8"/>
      <sheetName val="Table 11"/>
      <sheetName val="Table 13"/>
    </sheetNames>
    <sheetDataSet>
      <sheetData sheetId="0"/>
      <sheetData sheetId="1"/>
      <sheetData sheetId="2">
        <row r="5">
          <cell r="B5">
            <v>436</v>
          </cell>
          <cell r="C5">
            <v>9.8199999999999996E-2</v>
          </cell>
          <cell r="D5">
            <v>5259</v>
          </cell>
          <cell r="E5">
            <v>-1.35E-2</v>
          </cell>
          <cell r="G5">
            <v>-0.1212</v>
          </cell>
          <cell r="H5">
            <v>0.40820000000000001</v>
          </cell>
        </row>
        <row r="6">
          <cell r="B6">
            <v>176</v>
          </cell>
          <cell r="C6">
            <v>-0.17757009345794392</v>
          </cell>
          <cell r="D6">
            <v>3086</v>
          </cell>
          <cell r="E6">
            <v>-2.8949024543738201E-2</v>
          </cell>
          <cell r="G6">
            <v>9.5200000000000007E-2</v>
          </cell>
          <cell r="H6">
            <v>-4.7600000000000003E-2</v>
          </cell>
        </row>
        <row r="7">
          <cell r="B7">
            <v>277</v>
          </cell>
          <cell r="C7">
            <v>-1.0714285714285714E-2</v>
          </cell>
          <cell r="D7">
            <v>5458</v>
          </cell>
          <cell r="E7">
            <v>4.6199999999999998E-2</v>
          </cell>
          <cell r="G7" t="str">
            <v>-</v>
          </cell>
          <cell r="H7">
            <v>0.65380000000000005</v>
          </cell>
        </row>
        <row r="8">
          <cell r="B8">
            <v>171</v>
          </cell>
          <cell r="C8">
            <v>-5.7999999999999996E-3</v>
          </cell>
          <cell r="D8">
            <v>3870</v>
          </cell>
          <cell r="E8">
            <v>-2.47E-2</v>
          </cell>
          <cell r="G8" t="str">
            <v>-</v>
          </cell>
          <cell r="H8">
            <v>0.31030000000000002</v>
          </cell>
        </row>
        <row r="9">
          <cell r="B9">
            <v>1042</v>
          </cell>
          <cell r="C9">
            <v>2.9600000000000001E-2</v>
          </cell>
          <cell r="D9">
            <v>8248</v>
          </cell>
          <cell r="E9">
            <v>-2.93E-2</v>
          </cell>
          <cell r="G9">
            <v>3.5299999999999998E-2</v>
          </cell>
          <cell r="H9">
            <v>0.38</v>
          </cell>
        </row>
        <row r="10">
          <cell r="B10">
            <v>2157</v>
          </cell>
          <cell r="C10">
            <v>5.8900000000000001E-2</v>
          </cell>
          <cell r="D10">
            <v>21328</v>
          </cell>
          <cell r="E10">
            <v>-1.0800000000000001E-2</v>
          </cell>
          <cell r="G10">
            <v>0.1</v>
          </cell>
          <cell r="H10">
            <v>0.20150000000000001</v>
          </cell>
        </row>
        <row r="11">
          <cell r="B11">
            <v>300</v>
          </cell>
          <cell r="D11">
            <v>5046</v>
          </cell>
          <cell r="G11">
            <v>0.51280000000000003</v>
          </cell>
          <cell r="H11">
            <v>0.40279999999999999</v>
          </cell>
        </row>
        <row r="12">
          <cell r="B12">
            <v>198</v>
          </cell>
          <cell r="D12">
            <v>3450</v>
          </cell>
          <cell r="G12">
            <v>0.29409999999999997</v>
          </cell>
          <cell r="H12">
            <v>0.5</v>
          </cell>
        </row>
        <row r="13">
          <cell r="B13">
            <v>467</v>
          </cell>
          <cell r="D13">
            <v>12988</v>
          </cell>
          <cell r="G13" t="str">
            <v>-</v>
          </cell>
          <cell r="H13">
            <v>0.36840000000000001</v>
          </cell>
        </row>
        <row r="14">
          <cell r="B14">
            <v>1207</v>
          </cell>
          <cell r="D14">
            <v>19394</v>
          </cell>
          <cell r="G14">
            <v>0.28039999999999998</v>
          </cell>
          <cell r="H14">
            <v>0.34260000000000002</v>
          </cell>
        </row>
        <row r="15">
          <cell r="B15">
            <v>1409</v>
          </cell>
          <cell r="D15">
            <v>19902</v>
          </cell>
          <cell r="G15">
            <v>0.1013</v>
          </cell>
          <cell r="H15">
            <v>0.5796</v>
          </cell>
        </row>
        <row r="16">
          <cell r="B16">
            <v>3170</v>
          </cell>
          <cell r="D16">
            <v>71974</v>
          </cell>
          <cell r="G16">
            <v>0.16669999999999999</v>
          </cell>
          <cell r="H16">
            <v>0.52829999999999999</v>
          </cell>
        </row>
        <row r="17">
          <cell r="B17">
            <v>2006</v>
          </cell>
          <cell r="D17">
            <v>16123</v>
          </cell>
          <cell r="G17">
            <v>0.16370000000000001</v>
          </cell>
          <cell r="H17">
            <v>0.3115</v>
          </cell>
        </row>
        <row r="18">
          <cell r="B18">
            <v>2242</v>
          </cell>
          <cell r="D18">
            <v>22138</v>
          </cell>
          <cell r="G18">
            <v>0.1905</v>
          </cell>
          <cell r="H18">
            <v>0.40820000000000001</v>
          </cell>
        </row>
        <row r="19">
          <cell r="B19">
            <v>4962</v>
          </cell>
          <cell r="D19">
            <v>56669</v>
          </cell>
          <cell r="G19">
            <v>0.20449999999999999</v>
          </cell>
          <cell r="H19">
            <v>0.4073</v>
          </cell>
        </row>
        <row r="20">
          <cell r="B20">
            <v>972</v>
          </cell>
          <cell r="D20">
            <v>7548</v>
          </cell>
          <cell r="G20">
            <v>4.7600000000000003E-2</v>
          </cell>
          <cell r="H20">
            <v>0.42859999999999998</v>
          </cell>
        </row>
        <row r="21">
          <cell r="B21">
            <v>2086</v>
          </cell>
          <cell r="D21">
            <v>25023</v>
          </cell>
          <cell r="G21">
            <v>0.255</v>
          </cell>
          <cell r="H21">
            <v>0.46710000000000002</v>
          </cell>
        </row>
        <row r="22">
          <cell r="B22">
            <v>1431</v>
          </cell>
          <cell r="D22">
            <v>14759</v>
          </cell>
          <cell r="G22">
            <v>0.16239999999999999</v>
          </cell>
          <cell r="H22">
            <v>0.67700000000000005</v>
          </cell>
        </row>
        <row r="23">
          <cell r="B23">
            <v>3258</v>
          </cell>
          <cell r="D23">
            <v>33436</v>
          </cell>
          <cell r="G23">
            <v>0.12790000000000001</v>
          </cell>
          <cell r="H23">
            <v>0.33329999999999999</v>
          </cell>
        </row>
        <row r="24">
          <cell r="B24">
            <v>2393</v>
          </cell>
          <cell r="D24">
            <v>15773</v>
          </cell>
          <cell r="G24">
            <v>7.5499999999999998E-2</v>
          </cell>
          <cell r="H24">
            <v>0.2944</v>
          </cell>
        </row>
        <row r="25">
          <cell r="B25">
            <v>907</v>
          </cell>
          <cell r="D25">
            <v>7112</v>
          </cell>
          <cell r="G25">
            <v>0.1918</v>
          </cell>
          <cell r="H25">
            <v>0.4627</v>
          </cell>
        </row>
        <row r="26">
          <cell r="B26">
            <v>54</v>
          </cell>
          <cell r="D26">
            <v>2118</v>
          </cell>
          <cell r="G26" t="str">
            <v>-</v>
          </cell>
          <cell r="H26" t="str">
            <v>-</v>
          </cell>
        </row>
        <row r="27">
          <cell r="B27">
            <v>443</v>
          </cell>
          <cell r="D27">
            <v>4313</v>
          </cell>
          <cell r="G27" t="str">
            <v>-</v>
          </cell>
          <cell r="H27">
            <v>0.47620000000000001</v>
          </cell>
        </row>
        <row r="28">
          <cell r="B28">
            <v>17</v>
          </cell>
          <cell r="D28">
            <v>624</v>
          </cell>
          <cell r="G28" t="str">
            <v>-</v>
          </cell>
          <cell r="H28" t="str">
            <v>-</v>
          </cell>
        </row>
        <row r="29">
          <cell r="B29">
            <v>161</v>
          </cell>
          <cell r="D29">
            <v>2153</v>
          </cell>
          <cell r="G29">
            <v>0.31819999999999998</v>
          </cell>
          <cell r="H29">
            <v>0.33329999999999999</v>
          </cell>
        </row>
        <row r="30">
          <cell r="B30">
            <v>174</v>
          </cell>
          <cell r="D30">
            <v>2204</v>
          </cell>
          <cell r="G30">
            <v>0.18179999999999999</v>
          </cell>
          <cell r="H30" t="str">
            <v>-</v>
          </cell>
        </row>
        <row r="31">
          <cell r="B31">
            <v>841</v>
          </cell>
          <cell r="D31">
            <v>13520</v>
          </cell>
          <cell r="G31">
            <v>0.26800000000000002</v>
          </cell>
          <cell r="H31">
            <v>0.32429999999999998</v>
          </cell>
        </row>
        <row r="32">
          <cell r="B32">
            <v>167</v>
          </cell>
          <cell r="C32">
            <v>-1.18E-2</v>
          </cell>
          <cell r="D32">
            <v>2505</v>
          </cell>
          <cell r="E32">
            <v>-5.7599999999999998E-2</v>
          </cell>
          <cell r="G32">
            <v>0.1176</v>
          </cell>
          <cell r="H32">
            <v>1</v>
          </cell>
        </row>
        <row r="33">
          <cell r="B33">
            <v>384</v>
          </cell>
          <cell r="D33">
            <v>3734</v>
          </cell>
          <cell r="G33">
            <v>0.38890000000000002</v>
          </cell>
          <cell r="H33">
            <v>0.53129999999999999</v>
          </cell>
        </row>
        <row r="34">
          <cell r="B34">
            <v>328</v>
          </cell>
          <cell r="D34">
            <v>5861</v>
          </cell>
          <cell r="G34">
            <v>0.40820000000000001</v>
          </cell>
          <cell r="H34">
            <v>0.67569999999999997</v>
          </cell>
        </row>
        <row r="35">
          <cell r="B35">
            <v>3478</v>
          </cell>
          <cell r="D35">
            <v>19864</v>
          </cell>
          <cell r="G35">
            <v>0.16200000000000001</v>
          </cell>
          <cell r="H35">
            <v>0.45240000000000002</v>
          </cell>
        </row>
        <row r="36">
          <cell r="B36">
            <v>993</v>
          </cell>
          <cell r="D36">
            <v>9963</v>
          </cell>
          <cell r="G36">
            <v>9.3799999999999994E-2</v>
          </cell>
          <cell r="H36">
            <v>0.14000000000000001</v>
          </cell>
        </row>
        <row r="37">
          <cell r="B37">
            <v>905</v>
          </cell>
          <cell r="D37">
            <v>10228</v>
          </cell>
          <cell r="G37">
            <v>0.1447</v>
          </cell>
          <cell r="H37">
            <v>0.62709999999999999</v>
          </cell>
        </row>
        <row r="38">
          <cell r="B38">
            <v>185</v>
          </cell>
          <cell r="D38">
            <v>1786</v>
          </cell>
          <cell r="G38" t="str">
            <v>-</v>
          </cell>
          <cell r="H38">
            <v>0.9355</v>
          </cell>
        </row>
        <row r="39">
          <cell r="B39">
            <v>666</v>
          </cell>
          <cell r="C39">
            <v>-1.6199999999999999E-2</v>
          </cell>
          <cell r="D39">
            <v>6017</v>
          </cell>
          <cell r="E39">
            <v>-3.4200000000000001E-2</v>
          </cell>
          <cell r="G39" t="str">
            <v>-</v>
          </cell>
          <cell r="H39">
            <v>0.45450000000000002</v>
          </cell>
        </row>
        <row r="40">
          <cell r="B40">
            <v>1325</v>
          </cell>
          <cell r="D40">
            <v>13971</v>
          </cell>
          <cell r="G40">
            <v>0.17330000000000001</v>
          </cell>
          <cell r="H40">
            <v>0.36759999999999998</v>
          </cell>
        </row>
        <row r="41">
          <cell r="B41">
            <v>377</v>
          </cell>
          <cell r="D41">
            <v>4245</v>
          </cell>
          <cell r="G41">
            <v>0.29409999999999997</v>
          </cell>
          <cell r="H41">
            <v>0.45710000000000001</v>
          </cell>
        </row>
        <row r="42">
          <cell r="B42">
            <v>409</v>
          </cell>
          <cell r="D42">
            <v>3803</v>
          </cell>
          <cell r="G42">
            <v>0.14710000000000001</v>
          </cell>
          <cell r="H42">
            <v>0.35</v>
          </cell>
        </row>
        <row r="43">
          <cell r="B43">
            <v>1117</v>
          </cell>
          <cell r="D43">
            <v>9877</v>
          </cell>
          <cell r="G43">
            <v>0.28089999999999998</v>
          </cell>
          <cell r="H43">
            <v>0.1</v>
          </cell>
        </row>
        <row r="44">
          <cell r="B44">
            <v>826</v>
          </cell>
          <cell r="D44">
            <v>5228</v>
          </cell>
          <cell r="G44">
            <v>0.23080000000000001</v>
          </cell>
          <cell r="H44">
            <v>0.33800000000000002</v>
          </cell>
        </row>
        <row r="45">
          <cell r="B45">
            <v>1093</v>
          </cell>
          <cell r="C45">
            <v>3.5000000000000003E-2</v>
          </cell>
          <cell r="D45">
            <v>14792</v>
          </cell>
          <cell r="E45">
            <v>-1.41E-2</v>
          </cell>
          <cell r="G45">
            <v>5.4100000000000002E-2</v>
          </cell>
          <cell r="H45">
            <v>0.1613</v>
          </cell>
        </row>
        <row r="46">
          <cell r="B46">
            <v>468</v>
          </cell>
          <cell r="D46">
            <v>6031</v>
          </cell>
          <cell r="G46">
            <v>0.35289999999999999</v>
          </cell>
          <cell r="H46">
            <v>0.48280000000000001</v>
          </cell>
        </row>
        <row r="47">
          <cell r="B47">
            <v>883</v>
          </cell>
          <cell r="D47">
            <v>7906</v>
          </cell>
          <cell r="G47">
            <v>0.2414</v>
          </cell>
          <cell r="H47">
            <v>0.3256</v>
          </cell>
        </row>
        <row r="48">
          <cell r="B48">
            <v>395</v>
          </cell>
          <cell r="D48">
            <v>4953</v>
          </cell>
          <cell r="G48">
            <v>0.2195</v>
          </cell>
          <cell r="H48">
            <v>0.2273</v>
          </cell>
        </row>
        <row r="49">
          <cell r="B49">
            <v>685</v>
          </cell>
          <cell r="C49">
            <v>3.7900000000000003E-2</v>
          </cell>
          <cell r="D49">
            <v>6072</v>
          </cell>
          <cell r="E49">
            <v>-0.1</v>
          </cell>
          <cell r="G49">
            <v>-0.16669999999999999</v>
          </cell>
          <cell r="H49">
            <v>0.25</v>
          </cell>
        </row>
        <row r="50">
          <cell r="B50">
            <v>216</v>
          </cell>
          <cell r="D50">
            <v>4606</v>
          </cell>
          <cell r="G50">
            <v>0.375</v>
          </cell>
          <cell r="H50" t="str">
            <v>-</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tabSelected="1" workbookViewId="0">
      <selection sqref="A1:H34"/>
    </sheetView>
  </sheetViews>
  <sheetFormatPr baseColWidth="10" defaultRowHeight="15" x14ac:dyDescent="0"/>
  <cols>
    <col min="4" max="4" width="18.83203125" customWidth="1"/>
    <col min="7" max="7" width="17.1640625" customWidth="1"/>
    <col min="8" max="8" width="21.5" customWidth="1"/>
  </cols>
  <sheetData>
    <row r="1" spans="1:8">
      <c r="A1" s="1" t="s">
        <v>0</v>
      </c>
    </row>
    <row r="2" spans="1:8" ht="16" thickBot="1"/>
    <row r="3" spans="1:8" ht="46" thickBot="1">
      <c r="A3" s="2" t="s">
        <v>1</v>
      </c>
      <c r="B3" s="3" t="s">
        <v>2</v>
      </c>
      <c r="C3" s="3" t="s">
        <v>3</v>
      </c>
      <c r="D3" s="3" t="s">
        <v>4</v>
      </c>
      <c r="E3" s="3" t="s">
        <v>5</v>
      </c>
      <c r="F3" s="4" t="s">
        <v>6</v>
      </c>
      <c r="G3" s="5" t="s">
        <v>7</v>
      </c>
      <c r="H3" s="6" t="s">
        <v>8</v>
      </c>
    </row>
    <row r="4" spans="1:8" ht="46" thickBot="1">
      <c r="A4" s="7" t="s">
        <v>9</v>
      </c>
      <c r="B4" s="8">
        <f>SUM('[1]Table 3'!B48,'[1]Table 3'!B29,'[1]Table 3'!B30,'[1]Table 3'!B28,'[1]Table 3'!B50)</f>
        <v>963</v>
      </c>
      <c r="C4" s="9">
        <v>3.3300000000000003E-2</v>
      </c>
      <c r="D4" s="10">
        <f>SUM('[1]Table 3'!D28,'[1]Table 3'!D29,'[1]Table 3'!D30,'[1]Table 3'!D50,'[1]Table 3'!D48)</f>
        <v>14540</v>
      </c>
      <c r="E4" s="9">
        <v>-4.2900000000000001E-2</v>
      </c>
      <c r="F4" s="11">
        <f>B4/D4</f>
        <v>6.6231086657496566E-2</v>
      </c>
      <c r="G4" s="9">
        <f>AVERAGE('[1]Table 3'!G48,'[1]Table 3'!G29,'[1]Table 3'!G30,'[1]Table 3'!G28,'[1]Table 3'!G50)</f>
        <v>0.27362500000000001</v>
      </c>
      <c r="H4" s="12">
        <f>AVERAGE('[1]Table 3'!H48,'[1]Table 3'!H29,'[1]Table 3'!H30,'[1]Table 3'!H28,'[1]Table 3'!H50)</f>
        <v>0.28029999999999999</v>
      </c>
    </row>
    <row r="5" spans="1:8" ht="16" thickBot="1">
      <c r="A5" s="7" t="s">
        <v>10</v>
      </c>
      <c r="B5" s="8">
        <f>SUM('[1]Table 3'!B34,'[1]Table 3'!B33)</f>
        <v>712</v>
      </c>
      <c r="C5" s="13">
        <v>-1.11E-2</v>
      </c>
      <c r="D5" s="10">
        <f>SUM('[1]Table 3'!D33,'[1]Table 3'!D34)</f>
        <v>9595</v>
      </c>
      <c r="E5" s="13">
        <v>0</v>
      </c>
      <c r="F5" s="11">
        <f>B5/D5</f>
        <v>7.4205315268368946E-2</v>
      </c>
      <c r="G5" s="14">
        <f>AVERAGE('[1]Table 3'!G34,'[1]Table 3'!G33)</f>
        <v>0.39855000000000002</v>
      </c>
      <c r="H5" s="15">
        <f>AVERAGE('[1]Table 3'!H34,'[1]Table 3'!H33)</f>
        <v>0.60349999999999993</v>
      </c>
    </row>
    <row r="6" spans="1:8" ht="46" thickBot="1">
      <c r="A6" s="7" t="s">
        <v>11</v>
      </c>
      <c r="B6" s="8">
        <f>SUM('[1]Table 3'!B11,'[1]Table 3'!B12,'[1]Table 3'!B31)</f>
        <v>1339</v>
      </c>
      <c r="C6" s="9">
        <v>2.1399999999999999E-2</v>
      </c>
      <c r="D6" s="10">
        <f>SUM('[1]Table 3'!D11,'[1]Table 3'!D12,'[1]Table 3'!D31)</f>
        <v>22016</v>
      </c>
      <c r="E6" s="9">
        <v>-2.5700000000000001E-2</v>
      </c>
      <c r="F6" s="16">
        <f>B6/D6</f>
        <v>6.0819404069767442E-2</v>
      </c>
      <c r="G6" s="9">
        <f>AVERAGE('[1]Table 3'!G11,'[1]Table 3'!G12,'[1]Table 3'!G31)</f>
        <v>0.35830000000000001</v>
      </c>
      <c r="H6" s="17">
        <f>AVERAGE('[1]Table 3'!H11,'[1]Table 3'!H12,'[1]Table 3'!H31)</f>
        <v>0.40903333333333336</v>
      </c>
    </row>
    <row r="7" spans="1:8" ht="46" thickBot="1">
      <c r="A7" s="7" t="s">
        <v>12</v>
      </c>
      <c r="B7" s="18">
        <f>SUM('[1]Table 3'!B26,'[1]Table 3'!B27,'[1]Table 3'!B35,'[1]Table 3'!B36,'[1]Table 3'!B37,'[1]Table 3'!B38,'[1]Table 3'!B40,'[1]Table 3'!B41,'[1]Table 3'!B42,'[1]Table 3'!B43,'[1]Table 3'!B44,'[1]Table 3'!B47)</f>
        <v>10995</v>
      </c>
      <c r="C7" s="9">
        <v>5.2400000000000002E-2</v>
      </c>
      <c r="D7" s="18">
        <f>SUM('[1]Table 3'!D26,'[1]Table 3'!D27,'[1]Table 3'!D35,'[1]Table 3'!D36,'[1]Table 3'!D37,'[1]Table 3'!D38,'[1]Table 3'!D40,'[1]Table 3'!D41,'[1]Table 3'!D42,'[1]Table 3'!D43,'[1]Table 3'!D44,'[1]Table 3'!D47)</f>
        <v>93302</v>
      </c>
      <c r="E7" s="9">
        <v>-5.3E-3</v>
      </c>
      <c r="F7" s="19">
        <f>B7/D7</f>
        <v>0.11784313305181025</v>
      </c>
      <c r="G7" s="20">
        <f>AVERAGE('[1]Table 3'!G26,'[1]Table 3'!G27,'[1]Table 3'!G35,'[1]Table 3'!G36,'[1]Table 3'!G37,'[1]Table 3'!G38,'[1]Table 3'!G40,'[1]Table 3'!G41,'[1]Table 3'!G42,'[1]Table 3'!G43,'[1]Table 3'!G44,'[1]Table 3'!G47)</f>
        <v>0.19645555555555555</v>
      </c>
      <c r="H7" s="21">
        <f>AVERAGE('[1]Table 3'!H26,'[1]Table 3'!H27,'[1]Table 3'!H35,'[1]Table 3'!H36,'[1]Table 3'!H37,'[1]Table 3'!H38,'[1]Table 3'!H40,'[1]Table 3'!H41,'[1]Table 3'!H42,'[1]Table 3'!H43,'[1]Table 3'!H44,'[1]Table 3'!H47)</f>
        <v>0.41540909090909089</v>
      </c>
    </row>
    <row r="8" spans="1:8" ht="31" thickBot="1">
      <c r="A8" s="7" t="s">
        <v>13</v>
      </c>
      <c r="B8" s="10">
        <f>SUM('[1]Table 3'!B13,'[1]Table 3'!B14,'[1]Table 3'!B15,'[1]Table 3'!B16,'[1]Table 3'!B17,'[1]Table 3'!B18,'[1]Table 3'!B19,'[1]Table 3'!B20,'[1]Table 3'!B21,'[1]Table 3'!B22,'[1]Table 3'!B23,'[1]Table 3'!B24,'[1]Table 3'!B25,'[1]Table 3'!B46)</f>
        <v>26978</v>
      </c>
      <c r="C8" s="9">
        <v>2.5399999999999999E-2</v>
      </c>
      <c r="D8" s="10">
        <f>SUM('[1]Table 3'!D13,'[1]Table 3'!D14,'[1]Table 3'!D15,'[1]Table 3'!D16,'[1]Table 3'!D17,'[1]Table 3'!D18,'[1]Table 3'!D19,'[1]Table 3'!D20,'[1]Table 3'!D21,'[1]Table 3'!D22,'[1]Table 3'!D23,'[1]Table 3'!D24,'[1]Table 3'!D25,'[1]Table 3'!D46)</f>
        <v>328870</v>
      </c>
      <c r="E8" s="9">
        <v>-3.5999999999999999E-3</v>
      </c>
      <c r="F8" s="22">
        <f>B8/D8</f>
        <v>8.2032414023778394E-2</v>
      </c>
      <c r="G8" s="9">
        <f>AVERAGE('[1]Table 3'!G13,'[1]Table 3'!G14,'[1]Table 3'!G15,'[1]Table 3'!G16,'[1]Table 3'!G17,'[1]Table 3'!G18,'[1]Table 3'!G19,'[1]Table 3'!G20,'[1]Table 3'!G21,'[1]Table 3'!G22,'[1]Table 3'!G23,'[1]Table 3'!G24,'[1]Table 3'!G25,'[1]Table 3'!G46)</f>
        <v>0.17847692307692306</v>
      </c>
      <c r="H8" s="17">
        <f>AVERAGE('[1]Table 3'!H13,'[1]Table 3'!H14,'[1]Table 3'!H15,'[1]Table 3'!H16,'[1]Table 3'!H17,'[1]Table 3'!H18,'[1]Table 3'!H19,'[1]Table 3'!H20,'[1]Table 3'!H21,'[1]Table 3'!H22,'[1]Table 3'!H23,'[1]Table 3'!H24,'[1]Table 3'!H25,'[1]Table 3'!H46)</f>
        <v>0.43512857142857142</v>
      </c>
    </row>
    <row r="9" spans="1:8" ht="31" thickBot="1">
      <c r="A9" s="23" t="s">
        <v>14</v>
      </c>
      <c r="B9" s="24">
        <f>SUM('[1]Table 3'!B9,'[1]Table 3'!B10,'[1]Table 3'!B32,'[1]Table 3'!B39,'[1]Table 3'!B45,'[1]Table 3'!B49)</f>
        <v>5810</v>
      </c>
      <c r="C9" s="25">
        <f>AVERAGE('[1]Table 3'!C9,'[1]Table 3'!C10,'[1]Table 3'!C32,'[1]Table 3'!C45,'[1]Table 3'!C39,'[1]Table 3'!C49)</f>
        <v>2.2233333333333338E-2</v>
      </c>
      <c r="D9" s="24">
        <f>SUM('[1]Table 3'!D9,'[1]Table 3'!D10,'[1]Table 3'!D32,'[1]Table 3'!D39,'[1]Table 3'!D45,'[1]Table 3'!D49)</f>
        <v>58962</v>
      </c>
      <c r="E9" s="25">
        <f>AVERAGE('[1]Table 3'!E9,'[1]Table 3'!E10,'[1]Table 3'!E32,'[1]Table 3'!E45,'[1]Table 3'!E39,'[1]Table 3'!E49)</f>
        <v>-4.1000000000000002E-2</v>
      </c>
      <c r="F9" s="22">
        <f>B9/D9</f>
        <v>9.8538041450425704E-2</v>
      </c>
      <c r="G9" s="26">
        <f>AVERAGE('[1]Table 3'!G9,'[1]Table 3'!G10,'[1]Table 3'!G32,'[1]Table 3'!G39,'[1]Table 3'!G45,'[1]Table 3'!G49)</f>
        <v>2.8060000000000002E-2</v>
      </c>
      <c r="H9" s="27">
        <f>AVERAGE('[1]Table 3'!H9,'[1]Table 3'!H10,'[1]Table 3'!H32,'[1]Table 3'!H39,'[1]Table 3'!H45,'[1]Table 3'!H49)</f>
        <v>0.40788333333333338</v>
      </c>
    </row>
    <row r="10" spans="1:8" ht="16" thickBot="1">
      <c r="A10" s="7" t="s">
        <v>15</v>
      </c>
      <c r="B10" s="28">
        <f>SUM('[1]Table 3'!B5,'[1]Table 3'!B6,'[1]Table 3'!B7,'[1]Table 3'!B8)</f>
        <v>1060</v>
      </c>
      <c r="C10" s="29">
        <f>AVERAGE('[1]Table 3'!C5,'[1]Table 3'!C6,'[1]Table 3'!C7,'[1]Table 3'!C8)</f>
        <v>-2.397109479305741E-2</v>
      </c>
      <c r="D10" s="28">
        <f>SUM('[1]Table 3'!D5,'[1]Table 3'!D6,'[1]Table 3'!D7,'[1]Table 3'!D8)</f>
        <v>17673</v>
      </c>
      <c r="E10" s="29">
        <f>AVERAGE('[1]Table 3'!E5,'[1]Table 3'!E6,'[1]Table 3'!E7,'[1]Table 3'!E8)</f>
        <v>-5.237256135934551E-3</v>
      </c>
      <c r="F10" s="30">
        <f>B10/D10</f>
        <v>5.9978498274203589E-2</v>
      </c>
      <c r="G10" s="31">
        <f>AVERAGE('[1]Table 3'!G5,'[1]Table 3'!G6,'[1]Table 3'!G7,'[1]Table 3'!G8)</f>
        <v>-1.2999999999999998E-2</v>
      </c>
      <c r="H10" s="32">
        <f>AVERAGE('[1]Table 3'!H5,'[1]Table 3'!H6,'[1]Table 3'!H7,'[1]Table 3'!H8)</f>
        <v>0.33117500000000005</v>
      </c>
    </row>
    <row r="11" spans="1:8">
      <c r="A11" s="33"/>
      <c r="B11" s="34"/>
      <c r="C11" s="35"/>
      <c r="D11" s="34"/>
      <c r="E11" s="35"/>
      <c r="F11" s="36"/>
    </row>
    <row r="12" spans="1:8">
      <c r="A12" s="33" t="s">
        <v>16</v>
      </c>
      <c r="B12" s="37"/>
      <c r="D12" s="37"/>
      <c r="F12" s="36"/>
    </row>
    <row r="13" spans="1:8">
      <c r="A13" s="38" t="s">
        <v>17</v>
      </c>
      <c r="B13" s="38"/>
      <c r="C13" s="38"/>
      <c r="D13" s="38"/>
      <c r="E13" s="38"/>
      <c r="F13" s="38"/>
      <c r="G13" s="38"/>
      <c r="H13" s="38"/>
    </row>
    <row r="14" spans="1:8">
      <c r="A14" s="38"/>
      <c r="B14" s="38"/>
      <c r="C14" s="38"/>
      <c r="D14" s="38"/>
      <c r="E14" s="38"/>
      <c r="F14" s="38"/>
      <c r="G14" s="38"/>
      <c r="H14" s="38"/>
    </row>
    <row r="15" spans="1:8">
      <c r="A15" s="39" t="s">
        <v>18</v>
      </c>
      <c r="B15" s="39"/>
      <c r="C15" s="39"/>
      <c r="D15" s="39"/>
      <c r="E15" s="39"/>
      <c r="F15" s="39"/>
      <c r="G15" s="39"/>
      <c r="H15" s="39"/>
    </row>
    <row r="16" spans="1:8">
      <c r="A16" s="39"/>
      <c r="B16" s="39"/>
      <c r="C16" s="39"/>
      <c r="D16" s="39"/>
      <c r="E16" s="39"/>
      <c r="F16" s="39"/>
      <c r="G16" s="39"/>
      <c r="H16" s="39"/>
    </row>
    <row r="17" spans="1:8">
      <c r="A17" s="40" t="s">
        <v>19</v>
      </c>
      <c r="B17" s="40"/>
      <c r="C17" s="40"/>
      <c r="D17" s="40"/>
      <c r="E17" s="40"/>
      <c r="F17" s="40"/>
      <c r="G17" s="41"/>
      <c r="H17" s="41"/>
    </row>
    <row r="18" spans="1:8">
      <c r="A18" s="38" t="s">
        <v>20</v>
      </c>
      <c r="B18" s="38"/>
      <c r="C18" s="38"/>
      <c r="D18" s="38"/>
      <c r="E18" s="38"/>
      <c r="F18" s="38"/>
      <c r="G18" s="38"/>
      <c r="H18" s="38"/>
    </row>
    <row r="19" spans="1:8">
      <c r="A19" s="38"/>
      <c r="B19" s="38"/>
      <c r="C19" s="38"/>
      <c r="D19" s="38"/>
      <c r="E19" s="38"/>
      <c r="F19" s="38"/>
      <c r="G19" s="38"/>
      <c r="H19" s="38"/>
    </row>
    <row r="20" spans="1:8">
      <c r="A20" s="38"/>
      <c r="B20" s="38"/>
      <c r="C20" s="38"/>
      <c r="D20" s="38"/>
      <c r="E20" s="38"/>
      <c r="F20" s="38"/>
      <c r="G20" s="38"/>
      <c r="H20" s="38"/>
    </row>
    <row r="21" spans="1:8">
      <c r="A21" s="38"/>
      <c r="B21" s="38"/>
      <c r="C21" s="38"/>
      <c r="D21" s="38"/>
      <c r="E21" s="38"/>
      <c r="F21" s="38"/>
      <c r="G21" s="38"/>
      <c r="H21" s="38"/>
    </row>
    <row r="22" spans="1:8">
      <c r="A22" s="42" t="s">
        <v>21</v>
      </c>
      <c r="B22" s="42"/>
      <c r="C22" s="42"/>
      <c r="D22" s="42"/>
      <c r="E22" s="42"/>
      <c r="F22" s="42"/>
      <c r="G22" s="42"/>
      <c r="H22" s="42"/>
    </row>
    <row r="23" spans="1:8">
      <c r="A23" s="42"/>
      <c r="B23" s="42"/>
      <c r="C23" s="42"/>
      <c r="D23" s="42"/>
      <c r="E23" s="42"/>
      <c r="F23" s="42"/>
      <c r="G23" s="42"/>
      <c r="H23" s="42"/>
    </row>
    <row r="24" spans="1:8">
      <c r="A24" s="42"/>
      <c r="B24" s="42"/>
      <c r="C24" s="42"/>
      <c r="D24" s="42"/>
      <c r="E24" s="42"/>
      <c r="F24" s="42"/>
      <c r="G24" s="42"/>
      <c r="H24" s="42"/>
    </row>
    <row r="25" spans="1:8">
      <c r="A25" s="43" t="s">
        <v>22</v>
      </c>
      <c r="B25" s="43"/>
      <c r="C25" s="43"/>
      <c r="D25" s="43"/>
      <c r="E25" s="43"/>
      <c r="F25" s="43"/>
      <c r="G25" s="43"/>
      <c r="H25" s="43"/>
    </row>
    <row r="26" spans="1:8">
      <c r="A26" s="43"/>
      <c r="B26" s="43"/>
      <c r="C26" s="43"/>
      <c r="D26" s="43"/>
      <c r="E26" s="43"/>
      <c r="F26" s="43"/>
      <c r="G26" s="43"/>
      <c r="H26" s="43"/>
    </row>
    <row r="27" spans="1:8">
      <c r="A27" s="43"/>
      <c r="B27" s="43"/>
      <c r="C27" s="43"/>
      <c r="D27" s="43"/>
      <c r="E27" s="43"/>
      <c r="F27" s="43"/>
      <c r="G27" s="43"/>
      <c r="H27" s="43"/>
    </row>
    <row r="28" spans="1:8">
      <c r="A28" s="42" t="s">
        <v>23</v>
      </c>
      <c r="B28" s="42"/>
      <c r="C28" s="42"/>
      <c r="D28" s="42"/>
      <c r="E28" s="42"/>
      <c r="F28" s="42"/>
      <c r="G28" s="42"/>
      <c r="H28" s="42"/>
    </row>
    <row r="29" spans="1:8">
      <c r="A29" s="42"/>
      <c r="B29" s="42"/>
      <c r="C29" s="42"/>
      <c r="D29" s="42"/>
      <c r="E29" s="42"/>
      <c r="F29" s="42"/>
      <c r="G29" s="42"/>
      <c r="H29" s="42"/>
    </row>
    <row r="30" spans="1:8">
      <c r="A30" s="44" t="s">
        <v>24</v>
      </c>
      <c r="B30" s="44"/>
      <c r="C30" s="41"/>
      <c r="D30" s="41"/>
      <c r="E30" s="41"/>
      <c r="F30" s="41"/>
      <c r="G30" s="41"/>
      <c r="H30" s="41"/>
    </row>
    <row r="31" spans="1:8">
      <c r="A31" s="45" t="s">
        <v>25</v>
      </c>
      <c r="B31" s="45"/>
      <c r="C31" s="41"/>
      <c r="D31" s="41"/>
      <c r="E31" s="41"/>
      <c r="F31" s="41"/>
      <c r="G31" s="41"/>
      <c r="H31" s="41"/>
    </row>
    <row r="32" spans="1:8">
      <c r="A32" s="44" t="s">
        <v>26</v>
      </c>
      <c r="B32" s="44"/>
      <c r="C32" s="41"/>
      <c r="D32" s="41"/>
      <c r="E32" s="41"/>
      <c r="F32" s="41"/>
      <c r="G32" s="41"/>
      <c r="H32" s="41"/>
    </row>
    <row r="33" spans="1:8">
      <c r="A33" s="45" t="s">
        <v>27</v>
      </c>
      <c r="B33" s="45"/>
      <c r="C33" s="41"/>
      <c r="D33" s="41"/>
      <c r="E33" s="41"/>
      <c r="F33" s="41"/>
      <c r="G33" s="41"/>
      <c r="H33" s="41"/>
    </row>
    <row r="34" spans="1:8">
      <c r="A34" s="43" t="s">
        <v>28</v>
      </c>
      <c r="B34" s="43"/>
      <c r="C34" s="43"/>
      <c r="D34" s="43"/>
      <c r="E34" s="43"/>
      <c r="F34" s="43"/>
      <c r="G34" s="43"/>
      <c r="H34" s="43"/>
    </row>
  </sheetData>
  <mergeCells count="7">
    <mergeCell ref="A34:H34"/>
    <mergeCell ref="A13:H14"/>
    <mergeCell ref="A15:H16"/>
    <mergeCell ref="A18:H21"/>
    <mergeCell ref="A22:H24"/>
    <mergeCell ref="A25:H27"/>
    <mergeCell ref="A28:H29"/>
  </mergeCells>
  <pageMargins left="0.75" right="0.75" top="1" bottom="1" header="0.5" footer="0.5"/>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Canadian Parents for French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 Lewis</dc:creator>
  <cp:lastModifiedBy>Glyn Lewis</cp:lastModifiedBy>
  <dcterms:created xsi:type="dcterms:W3CDTF">2013-08-07T18:53:35Z</dcterms:created>
  <dcterms:modified xsi:type="dcterms:W3CDTF">2013-08-07T18:54:33Z</dcterms:modified>
</cp:coreProperties>
</file>