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13_ncr:1_{4460656B-3521-704C-B3B9-2E06D7D58A19}" xr6:coauthVersionLast="47" xr6:coauthVersionMax="47" xr10:uidLastSave="{00000000-0000-0000-0000-000000000000}"/>
  <bookViews>
    <workbookView xWindow="5460" yWindow="500" windowWidth="24720" windowHeight="16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3" i="1" l="1"/>
  <c r="U63" i="1"/>
  <c r="T62" i="1"/>
  <c r="U62" i="1"/>
  <c r="T61" i="1"/>
  <c r="U61" i="1"/>
  <c r="T60" i="1"/>
  <c r="U60" i="1" s="1"/>
  <c r="T59" i="1"/>
  <c r="U59" i="1" s="1"/>
  <c r="T58" i="1"/>
  <c r="U58" i="1"/>
  <c r="T57" i="1"/>
  <c r="U57" i="1"/>
  <c r="T56" i="1"/>
  <c r="U56" i="1"/>
  <c r="T55" i="1"/>
  <c r="U55" i="1"/>
  <c r="T54" i="1"/>
  <c r="U54" i="1" s="1"/>
  <c r="T53" i="1"/>
  <c r="U53" i="1"/>
  <c r="T52" i="1"/>
  <c r="U52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88" i="1"/>
  <c r="T89" i="1"/>
  <c r="T90" i="1"/>
  <c r="T83" i="1"/>
  <c r="T84" i="1" s="1"/>
  <c r="T64" i="1"/>
  <c r="T65" i="1"/>
  <c r="T18" i="1"/>
  <c r="T23" i="1"/>
  <c r="T24" i="1"/>
  <c r="T25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83" i="1"/>
  <c r="S88" i="1"/>
  <c r="S89" i="1"/>
  <c r="S90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T86" i="1" l="1"/>
  <c r="T91" i="1"/>
  <c r="T94" i="1" s="1"/>
  <c r="T85" i="1"/>
  <c r="T26" i="1"/>
  <c r="T21" i="1"/>
  <c r="S91" i="1"/>
  <c r="T93" i="1" l="1"/>
  <c r="T92" i="1"/>
  <c r="S18" i="1"/>
  <c r="S23" i="1"/>
  <c r="S24" i="1"/>
  <c r="S25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S26" i="1" l="1"/>
  <c r="T27" i="1" s="1"/>
  <c r="T19" i="1"/>
  <c r="S21" i="1"/>
  <c r="Q83" i="1"/>
  <c r="R83" i="1"/>
  <c r="S84" i="1" s="1"/>
  <c r="Q88" i="1"/>
  <c r="R88" i="1"/>
  <c r="Q89" i="1"/>
  <c r="R89" i="1"/>
  <c r="Q90" i="1"/>
  <c r="R90" i="1"/>
  <c r="Q55" i="1"/>
  <c r="Q52" i="1"/>
  <c r="R52" i="1"/>
  <c r="Q53" i="1"/>
  <c r="R53" i="1"/>
  <c r="Q54" i="1"/>
  <c r="R54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R86" i="1" l="1"/>
  <c r="R91" i="1"/>
  <c r="S92" i="1" s="1"/>
  <c r="R84" i="1"/>
  <c r="Q91" i="1"/>
  <c r="R94" i="1" l="1"/>
  <c r="R92" i="1"/>
  <c r="Q18" i="1"/>
  <c r="R18" i="1"/>
  <c r="S19" i="1" s="1"/>
  <c r="Q23" i="1"/>
  <c r="R23" i="1"/>
  <c r="Q24" i="1"/>
  <c r="R24" i="1"/>
  <c r="Q25" i="1"/>
  <c r="R25" i="1"/>
  <c r="R26" i="1" l="1"/>
  <c r="S27" i="1" s="1"/>
  <c r="R21" i="1"/>
  <c r="R19" i="1"/>
  <c r="Q20" i="1"/>
  <c r="Q26" i="1"/>
  <c r="Q21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N130" i="1"/>
  <c r="O130" i="1"/>
  <c r="P13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N113" i="1"/>
  <c r="O113" i="1"/>
  <c r="P113" i="1"/>
  <c r="K100" i="1"/>
  <c r="L100" i="1"/>
  <c r="M100" i="1"/>
  <c r="N100" i="1"/>
  <c r="O100" i="1"/>
  <c r="P100" i="1"/>
  <c r="M90" i="1"/>
  <c r="N90" i="1"/>
  <c r="O90" i="1"/>
  <c r="P90" i="1"/>
  <c r="M89" i="1"/>
  <c r="N89" i="1"/>
  <c r="O89" i="1"/>
  <c r="P89" i="1"/>
  <c r="M88" i="1"/>
  <c r="N88" i="1"/>
  <c r="O88" i="1"/>
  <c r="P88" i="1"/>
  <c r="S131" i="1" l="1"/>
  <c r="P131" i="1"/>
  <c r="R131" i="1"/>
  <c r="Q131" i="1"/>
  <c r="O131" i="1"/>
  <c r="R27" i="1"/>
  <c r="K83" i="1"/>
  <c r="K91" i="1" s="1"/>
  <c r="L83" i="1"/>
  <c r="M83" i="1"/>
  <c r="N83" i="1"/>
  <c r="O83" i="1"/>
  <c r="O91" i="1" s="1"/>
  <c r="P83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37" i="1"/>
  <c r="N37" i="1"/>
  <c r="O37" i="1"/>
  <c r="P37" i="1"/>
  <c r="M36" i="1"/>
  <c r="N36" i="1"/>
  <c r="O36" i="1"/>
  <c r="P36" i="1"/>
  <c r="M35" i="1"/>
  <c r="N35" i="1"/>
  <c r="O35" i="1"/>
  <c r="P35" i="1"/>
  <c r="M34" i="1"/>
  <c r="N34" i="1"/>
  <c r="O34" i="1"/>
  <c r="P34" i="1"/>
  <c r="M25" i="1"/>
  <c r="N25" i="1"/>
  <c r="O25" i="1"/>
  <c r="P25" i="1"/>
  <c r="M24" i="1"/>
  <c r="N24" i="1"/>
  <c r="O24" i="1"/>
  <c r="P24" i="1"/>
  <c r="M23" i="1"/>
  <c r="N23" i="1"/>
  <c r="O23" i="1"/>
  <c r="P23" i="1"/>
  <c r="N91" i="1" l="1"/>
  <c r="S93" i="1" s="1"/>
  <c r="S85" i="1"/>
  <c r="S65" i="1"/>
  <c r="L91" i="1"/>
  <c r="Q93" i="1" s="1"/>
  <c r="Q85" i="1"/>
  <c r="R65" i="1"/>
  <c r="P91" i="1"/>
  <c r="Q92" i="1" s="1"/>
  <c r="Q84" i="1"/>
  <c r="Q65" i="1"/>
  <c r="M91" i="1"/>
  <c r="R93" i="1" s="1"/>
  <c r="R85" i="1"/>
  <c r="L84" i="1"/>
  <c r="P84" i="1"/>
  <c r="O84" i="1"/>
  <c r="N84" i="1"/>
  <c r="P85" i="1"/>
  <c r="M84" i="1"/>
  <c r="N18" i="1"/>
  <c r="O18" i="1"/>
  <c r="P18" i="1"/>
  <c r="M17" i="1"/>
  <c r="M18" i="1" s="1"/>
  <c r="R20" i="1" s="1"/>
  <c r="L92" i="1" l="1"/>
  <c r="O26" i="1"/>
  <c r="T28" i="1" s="1"/>
  <c r="T20" i="1"/>
  <c r="O92" i="1"/>
  <c r="N92" i="1"/>
  <c r="M92" i="1"/>
  <c r="N26" i="1"/>
  <c r="S28" i="1" s="1"/>
  <c r="S20" i="1"/>
  <c r="P93" i="1"/>
  <c r="P92" i="1"/>
  <c r="M93" i="1"/>
  <c r="P26" i="1"/>
  <c r="Q27" i="1" s="1"/>
  <c r="Q19" i="1"/>
  <c r="O20" i="1"/>
  <c r="O19" i="1"/>
  <c r="O21" i="1"/>
  <c r="M26" i="1"/>
  <c r="R28" i="1" s="1"/>
  <c r="N19" i="1"/>
  <c r="M21" i="1"/>
  <c r="M20" i="1"/>
  <c r="M19" i="1"/>
  <c r="N20" i="1"/>
  <c r="N21" i="1"/>
  <c r="P19" i="1"/>
  <c r="P20" i="1"/>
  <c r="P21" i="1"/>
  <c r="I130" i="1"/>
  <c r="J130" i="1"/>
  <c r="N131" i="1" s="1"/>
  <c r="G130" i="1"/>
  <c r="C129" i="1"/>
  <c r="D129" i="1"/>
  <c r="E129" i="1"/>
  <c r="F129" i="1"/>
  <c r="G129" i="1"/>
  <c r="J129" i="1"/>
  <c r="C128" i="1"/>
  <c r="D128" i="1"/>
  <c r="E128" i="1"/>
  <c r="F128" i="1"/>
  <c r="G128" i="1"/>
  <c r="J128" i="1"/>
  <c r="C127" i="1"/>
  <c r="D127" i="1"/>
  <c r="E127" i="1"/>
  <c r="F127" i="1"/>
  <c r="G127" i="1"/>
  <c r="J127" i="1"/>
  <c r="C126" i="1"/>
  <c r="D126" i="1"/>
  <c r="E126" i="1"/>
  <c r="F126" i="1"/>
  <c r="G126" i="1"/>
  <c r="J126" i="1"/>
  <c r="C125" i="1"/>
  <c r="D125" i="1"/>
  <c r="E125" i="1"/>
  <c r="F125" i="1"/>
  <c r="G125" i="1"/>
  <c r="J125" i="1"/>
  <c r="C124" i="1"/>
  <c r="D124" i="1"/>
  <c r="E124" i="1"/>
  <c r="F124" i="1"/>
  <c r="G124" i="1"/>
  <c r="J124" i="1"/>
  <c r="C123" i="1"/>
  <c r="D123" i="1"/>
  <c r="E123" i="1"/>
  <c r="F123" i="1"/>
  <c r="G123" i="1"/>
  <c r="J123" i="1"/>
  <c r="C122" i="1"/>
  <c r="D122" i="1"/>
  <c r="E122" i="1"/>
  <c r="F122" i="1"/>
  <c r="G122" i="1"/>
  <c r="J122" i="1"/>
  <c r="C121" i="1"/>
  <c r="D121" i="1"/>
  <c r="E121" i="1"/>
  <c r="F121" i="1"/>
  <c r="G121" i="1"/>
  <c r="J121" i="1"/>
  <c r="C120" i="1"/>
  <c r="D120" i="1"/>
  <c r="E120" i="1"/>
  <c r="F120" i="1"/>
  <c r="G120" i="1"/>
  <c r="J120" i="1"/>
  <c r="C119" i="1"/>
  <c r="D119" i="1"/>
  <c r="E119" i="1"/>
  <c r="F119" i="1"/>
  <c r="G119" i="1"/>
  <c r="J119" i="1"/>
  <c r="E118" i="1"/>
  <c r="F118" i="1"/>
  <c r="G118" i="1"/>
  <c r="J118" i="1"/>
  <c r="G113" i="1"/>
  <c r="I113" i="1"/>
  <c r="J113" i="1"/>
  <c r="C112" i="1"/>
  <c r="D112" i="1"/>
  <c r="E112" i="1"/>
  <c r="F112" i="1"/>
  <c r="G112" i="1"/>
  <c r="J112" i="1"/>
  <c r="C111" i="1"/>
  <c r="D111" i="1"/>
  <c r="E111" i="1"/>
  <c r="F111" i="1"/>
  <c r="G111" i="1"/>
  <c r="J111" i="1"/>
  <c r="C110" i="1"/>
  <c r="D110" i="1"/>
  <c r="E110" i="1"/>
  <c r="F110" i="1"/>
  <c r="G110" i="1"/>
  <c r="J110" i="1"/>
  <c r="C109" i="1"/>
  <c r="D109" i="1"/>
  <c r="E109" i="1"/>
  <c r="F109" i="1"/>
  <c r="G109" i="1"/>
  <c r="J109" i="1"/>
  <c r="C108" i="1"/>
  <c r="D108" i="1"/>
  <c r="E108" i="1"/>
  <c r="F108" i="1"/>
  <c r="G108" i="1"/>
  <c r="J108" i="1"/>
  <c r="C107" i="1"/>
  <c r="D107" i="1"/>
  <c r="E107" i="1"/>
  <c r="F107" i="1"/>
  <c r="G107" i="1"/>
  <c r="J107" i="1"/>
  <c r="C106" i="1"/>
  <c r="D106" i="1"/>
  <c r="E106" i="1"/>
  <c r="F106" i="1"/>
  <c r="G106" i="1"/>
  <c r="J106" i="1"/>
  <c r="C105" i="1"/>
  <c r="D105" i="1"/>
  <c r="E105" i="1"/>
  <c r="F105" i="1"/>
  <c r="G105" i="1"/>
  <c r="J105" i="1"/>
  <c r="C104" i="1"/>
  <c r="D104" i="1"/>
  <c r="E104" i="1"/>
  <c r="F104" i="1"/>
  <c r="G104" i="1"/>
  <c r="J104" i="1"/>
  <c r="C103" i="1"/>
  <c r="D103" i="1"/>
  <c r="E103" i="1"/>
  <c r="F103" i="1"/>
  <c r="G103" i="1"/>
  <c r="J103" i="1"/>
  <c r="C102" i="1"/>
  <c r="D102" i="1"/>
  <c r="E102" i="1"/>
  <c r="F102" i="1"/>
  <c r="G102" i="1"/>
  <c r="J102" i="1"/>
  <c r="C101" i="1"/>
  <c r="D101" i="1"/>
  <c r="E101" i="1"/>
  <c r="F101" i="1"/>
  <c r="G101" i="1"/>
  <c r="J101" i="1"/>
  <c r="C100" i="1"/>
  <c r="D100" i="1"/>
  <c r="E100" i="1"/>
  <c r="F100" i="1"/>
  <c r="G100" i="1"/>
  <c r="I100" i="1"/>
  <c r="J100" i="1"/>
  <c r="J83" i="1"/>
  <c r="E83" i="1"/>
  <c r="E91" i="1" s="1"/>
  <c r="O94" i="1" s="1"/>
  <c r="I83" i="1"/>
  <c r="D83" i="1"/>
  <c r="G83" i="1"/>
  <c r="B83" i="1"/>
  <c r="L86" i="1" s="1"/>
  <c r="F83" i="1"/>
  <c r="F91" i="1" s="1"/>
  <c r="C83" i="1"/>
  <c r="M86" i="1" s="1"/>
  <c r="L90" i="1"/>
  <c r="L89" i="1"/>
  <c r="K89" i="1"/>
  <c r="J89" i="1"/>
  <c r="I89" i="1"/>
  <c r="H89" i="1"/>
  <c r="G89" i="1"/>
  <c r="L88" i="1"/>
  <c r="K88" i="1"/>
  <c r="J88" i="1"/>
  <c r="I88" i="1"/>
  <c r="H88" i="1"/>
  <c r="G88" i="1"/>
  <c r="F88" i="1"/>
  <c r="E88" i="1"/>
  <c r="D88" i="1"/>
  <c r="C88" i="1"/>
  <c r="H64" i="1"/>
  <c r="I64" i="1"/>
  <c r="J64" i="1"/>
  <c r="K64" i="1"/>
  <c r="L64" i="1"/>
  <c r="P65" i="1" s="1"/>
  <c r="G64" i="1"/>
  <c r="C63" i="1"/>
  <c r="D63" i="1"/>
  <c r="E63" i="1"/>
  <c r="F63" i="1"/>
  <c r="G63" i="1"/>
  <c r="H63" i="1"/>
  <c r="I63" i="1"/>
  <c r="J63" i="1"/>
  <c r="K63" i="1"/>
  <c r="L63" i="1"/>
  <c r="C62" i="1"/>
  <c r="D62" i="1"/>
  <c r="E62" i="1"/>
  <c r="F62" i="1"/>
  <c r="G62" i="1"/>
  <c r="H62" i="1"/>
  <c r="I62" i="1"/>
  <c r="J62" i="1"/>
  <c r="K62" i="1"/>
  <c r="L62" i="1"/>
  <c r="C61" i="1"/>
  <c r="D61" i="1"/>
  <c r="E61" i="1"/>
  <c r="F61" i="1"/>
  <c r="G61" i="1"/>
  <c r="H61" i="1"/>
  <c r="I61" i="1"/>
  <c r="J61" i="1"/>
  <c r="K61" i="1"/>
  <c r="L61" i="1"/>
  <c r="C60" i="1"/>
  <c r="D60" i="1"/>
  <c r="E60" i="1"/>
  <c r="F60" i="1"/>
  <c r="G60" i="1"/>
  <c r="H60" i="1"/>
  <c r="I60" i="1"/>
  <c r="J60" i="1"/>
  <c r="K60" i="1"/>
  <c r="L60" i="1"/>
  <c r="C59" i="1"/>
  <c r="D59" i="1"/>
  <c r="E59" i="1"/>
  <c r="F59" i="1"/>
  <c r="G59" i="1"/>
  <c r="H59" i="1"/>
  <c r="I59" i="1"/>
  <c r="J59" i="1"/>
  <c r="K59" i="1"/>
  <c r="L59" i="1"/>
  <c r="C58" i="1"/>
  <c r="D58" i="1"/>
  <c r="E58" i="1"/>
  <c r="F58" i="1"/>
  <c r="G58" i="1"/>
  <c r="H58" i="1"/>
  <c r="I58" i="1"/>
  <c r="J58" i="1"/>
  <c r="K58" i="1"/>
  <c r="L58" i="1"/>
  <c r="C57" i="1"/>
  <c r="D57" i="1"/>
  <c r="E57" i="1"/>
  <c r="F57" i="1"/>
  <c r="G57" i="1"/>
  <c r="H57" i="1"/>
  <c r="I57" i="1"/>
  <c r="J57" i="1"/>
  <c r="K57" i="1"/>
  <c r="L57" i="1"/>
  <c r="C56" i="1"/>
  <c r="D56" i="1"/>
  <c r="E56" i="1"/>
  <c r="F56" i="1"/>
  <c r="G56" i="1"/>
  <c r="H56" i="1"/>
  <c r="I56" i="1"/>
  <c r="J56" i="1"/>
  <c r="K56" i="1"/>
  <c r="L56" i="1"/>
  <c r="C55" i="1"/>
  <c r="D55" i="1"/>
  <c r="E55" i="1"/>
  <c r="F55" i="1"/>
  <c r="G55" i="1"/>
  <c r="H55" i="1"/>
  <c r="I55" i="1"/>
  <c r="J55" i="1"/>
  <c r="K55" i="1"/>
  <c r="L55" i="1"/>
  <c r="C54" i="1"/>
  <c r="D54" i="1"/>
  <c r="E54" i="1"/>
  <c r="F54" i="1"/>
  <c r="G54" i="1"/>
  <c r="H54" i="1"/>
  <c r="I54" i="1"/>
  <c r="J54" i="1"/>
  <c r="K54" i="1"/>
  <c r="L54" i="1"/>
  <c r="C53" i="1"/>
  <c r="D53" i="1"/>
  <c r="E53" i="1"/>
  <c r="F53" i="1"/>
  <c r="G53" i="1"/>
  <c r="H53" i="1"/>
  <c r="I53" i="1"/>
  <c r="J53" i="1"/>
  <c r="K53" i="1"/>
  <c r="L53" i="1"/>
  <c r="C52" i="1"/>
  <c r="D52" i="1"/>
  <c r="E52" i="1"/>
  <c r="F52" i="1"/>
  <c r="G52" i="1"/>
  <c r="H52" i="1"/>
  <c r="I52" i="1"/>
  <c r="J52" i="1"/>
  <c r="K52" i="1"/>
  <c r="L52" i="1"/>
  <c r="G47" i="1"/>
  <c r="H47" i="1"/>
  <c r="I47" i="1"/>
  <c r="J47" i="1"/>
  <c r="K47" i="1"/>
  <c r="L47" i="1"/>
  <c r="C46" i="1"/>
  <c r="D46" i="1"/>
  <c r="E46" i="1"/>
  <c r="F46" i="1"/>
  <c r="G46" i="1"/>
  <c r="H46" i="1"/>
  <c r="I46" i="1"/>
  <c r="J46" i="1"/>
  <c r="K46" i="1"/>
  <c r="L46" i="1"/>
  <c r="C45" i="1"/>
  <c r="D45" i="1"/>
  <c r="E45" i="1"/>
  <c r="F45" i="1"/>
  <c r="G45" i="1"/>
  <c r="H45" i="1"/>
  <c r="I45" i="1"/>
  <c r="J45" i="1"/>
  <c r="K45" i="1"/>
  <c r="L45" i="1"/>
  <c r="C44" i="1"/>
  <c r="D44" i="1"/>
  <c r="E44" i="1"/>
  <c r="F44" i="1"/>
  <c r="G44" i="1"/>
  <c r="H44" i="1"/>
  <c r="I44" i="1"/>
  <c r="J44" i="1"/>
  <c r="K44" i="1"/>
  <c r="L44" i="1"/>
  <c r="C43" i="1"/>
  <c r="D43" i="1"/>
  <c r="E43" i="1"/>
  <c r="F43" i="1"/>
  <c r="G43" i="1"/>
  <c r="H43" i="1"/>
  <c r="I43" i="1"/>
  <c r="J43" i="1"/>
  <c r="K43" i="1"/>
  <c r="L43" i="1"/>
  <c r="C42" i="1"/>
  <c r="D42" i="1"/>
  <c r="E42" i="1"/>
  <c r="F42" i="1"/>
  <c r="G42" i="1"/>
  <c r="H42" i="1"/>
  <c r="I42" i="1"/>
  <c r="J42" i="1"/>
  <c r="K42" i="1"/>
  <c r="L42" i="1"/>
  <c r="C41" i="1"/>
  <c r="D41" i="1"/>
  <c r="E41" i="1"/>
  <c r="F41" i="1"/>
  <c r="G41" i="1"/>
  <c r="H41" i="1"/>
  <c r="I41" i="1"/>
  <c r="J41" i="1"/>
  <c r="K41" i="1"/>
  <c r="L41" i="1"/>
  <c r="C40" i="1"/>
  <c r="D40" i="1"/>
  <c r="E40" i="1"/>
  <c r="F40" i="1"/>
  <c r="G40" i="1"/>
  <c r="H40" i="1"/>
  <c r="I40" i="1"/>
  <c r="J40" i="1"/>
  <c r="K40" i="1"/>
  <c r="L40" i="1"/>
  <c r="C39" i="1"/>
  <c r="D39" i="1"/>
  <c r="E39" i="1"/>
  <c r="F39" i="1"/>
  <c r="G39" i="1"/>
  <c r="H39" i="1"/>
  <c r="I39" i="1"/>
  <c r="J39" i="1"/>
  <c r="K39" i="1"/>
  <c r="L39" i="1"/>
  <c r="C38" i="1"/>
  <c r="U38" i="1" s="1"/>
  <c r="D38" i="1"/>
  <c r="E38" i="1"/>
  <c r="F38" i="1"/>
  <c r="G38" i="1"/>
  <c r="H38" i="1"/>
  <c r="I38" i="1"/>
  <c r="J38" i="1"/>
  <c r="K38" i="1"/>
  <c r="L38" i="1"/>
  <c r="C37" i="1"/>
  <c r="D37" i="1"/>
  <c r="E37" i="1"/>
  <c r="F37" i="1"/>
  <c r="G37" i="1"/>
  <c r="H37" i="1"/>
  <c r="I37" i="1"/>
  <c r="J37" i="1"/>
  <c r="K37" i="1"/>
  <c r="L37" i="1"/>
  <c r="C36" i="1"/>
  <c r="U36" i="1" s="1"/>
  <c r="D36" i="1"/>
  <c r="E36" i="1"/>
  <c r="F36" i="1"/>
  <c r="G36" i="1"/>
  <c r="H36" i="1"/>
  <c r="I36" i="1"/>
  <c r="J36" i="1"/>
  <c r="K36" i="1"/>
  <c r="L36" i="1"/>
  <c r="C35" i="1"/>
  <c r="D35" i="1"/>
  <c r="E35" i="1"/>
  <c r="F35" i="1"/>
  <c r="G35" i="1"/>
  <c r="H35" i="1"/>
  <c r="I35" i="1"/>
  <c r="J35" i="1"/>
  <c r="K35" i="1"/>
  <c r="L35" i="1"/>
  <c r="C34" i="1"/>
  <c r="U34" i="1" s="1"/>
  <c r="D34" i="1"/>
  <c r="E34" i="1"/>
  <c r="F34" i="1"/>
  <c r="G34" i="1"/>
  <c r="H34" i="1"/>
  <c r="I34" i="1"/>
  <c r="J34" i="1"/>
  <c r="K34" i="1"/>
  <c r="L34" i="1"/>
  <c r="L26" i="1"/>
  <c r="Q28" i="1" s="1"/>
  <c r="B26" i="1"/>
  <c r="G26" i="1"/>
  <c r="K26" i="1"/>
  <c r="F26" i="1"/>
  <c r="J26" i="1"/>
  <c r="T29" i="1" s="1"/>
  <c r="E26" i="1"/>
  <c r="I26" i="1"/>
  <c r="D26" i="1"/>
  <c r="H26" i="1"/>
  <c r="R29" i="1" s="1"/>
  <c r="C26" i="1"/>
  <c r="L25" i="1"/>
  <c r="L24" i="1"/>
  <c r="K24" i="1"/>
  <c r="J24" i="1"/>
  <c r="I24" i="1"/>
  <c r="H24" i="1"/>
  <c r="G24" i="1"/>
  <c r="L23" i="1"/>
  <c r="K23" i="1"/>
  <c r="J23" i="1"/>
  <c r="I23" i="1"/>
  <c r="H23" i="1"/>
  <c r="G23" i="1"/>
  <c r="F23" i="1"/>
  <c r="E23" i="1"/>
  <c r="D23" i="1"/>
  <c r="C23" i="1"/>
  <c r="L21" i="1"/>
  <c r="L20" i="1"/>
  <c r="K20" i="1"/>
  <c r="J20" i="1"/>
  <c r="I20" i="1"/>
  <c r="H20" i="1"/>
  <c r="G20" i="1"/>
  <c r="L19" i="1"/>
  <c r="K19" i="1"/>
  <c r="J19" i="1"/>
  <c r="I19" i="1"/>
  <c r="H19" i="1"/>
  <c r="G19" i="1"/>
  <c r="F19" i="1"/>
  <c r="E19" i="1"/>
  <c r="D19" i="1"/>
  <c r="C19" i="1"/>
  <c r="U118" i="1" l="1"/>
  <c r="U40" i="1"/>
  <c r="U42" i="1"/>
  <c r="U44" i="1"/>
  <c r="U46" i="1"/>
  <c r="U35" i="1"/>
  <c r="U37" i="1"/>
  <c r="U39" i="1"/>
  <c r="U41" i="1"/>
  <c r="U43" i="1"/>
  <c r="U45" i="1"/>
  <c r="U47" i="1"/>
  <c r="U130" i="1"/>
  <c r="U64" i="1"/>
  <c r="N85" i="1"/>
  <c r="S86" i="1"/>
  <c r="U103" i="1"/>
  <c r="U105" i="1"/>
  <c r="U109" i="1"/>
  <c r="U111" i="1"/>
  <c r="U100" i="1"/>
  <c r="U102" i="1"/>
  <c r="U104" i="1"/>
  <c r="U106" i="1"/>
  <c r="U108" i="1"/>
  <c r="U110" i="1"/>
  <c r="U112" i="1"/>
  <c r="N27" i="1"/>
  <c r="U101" i="1"/>
  <c r="U107" i="1"/>
  <c r="U119" i="1"/>
  <c r="U121" i="1"/>
  <c r="U123" i="1"/>
  <c r="U125" i="1"/>
  <c r="U127" i="1"/>
  <c r="U129" i="1"/>
  <c r="N28" i="1"/>
  <c r="S29" i="1"/>
  <c r="U113" i="1"/>
  <c r="U120" i="1"/>
  <c r="U122" i="1"/>
  <c r="U124" i="1"/>
  <c r="U126" i="1"/>
  <c r="U128" i="1"/>
  <c r="O27" i="1"/>
  <c r="E27" i="1"/>
  <c r="G28" i="1"/>
  <c r="C84" i="1"/>
  <c r="P27" i="1"/>
  <c r="P29" i="1"/>
  <c r="G91" i="1"/>
  <c r="Q94" i="1" s="1"/>
  <c r="Q86" i="1"/>
  <c r="D27" i="1"/>
  <c r="J85" i="1"/>
  <c r="C27" i="1"/>
  <c r="I27" i="1"/>
  <c r="I28" i="1"/>
  <c r="J28" i="1"/>
  <c r="O65" i="1"/>
  <c r="H28" i="1"/>
  <c r="I85" i="1"/>
  <c r="G84" i="1"/>
  <c r="M131" i="1"/>
  <c r="I91" i="1"/>
  <c r="H27" i="1"/>
  <c r="Q29" i="1"/>
  <c r="L131" i="1"/>
  <c r="P94" i="1"/>
  <c r="K93" i="1"/>
  <c r="F92" i="1"/>
  <c r="K28" i="1"/>
  <c r="L29" i="1"/>
  <c r="N65" i="1"/>
  <c r="F84" i="1"/>
  <c r="K131" i="1"/>
  <c r="P28" i="1"/>
  <c r="N29" i="1"/>
  <c r="O28" i="1"/>
  <c r="G27" i="1"/>
  <c r="J91" i="1"/>
  <c r="K84" i="1"/>
  <c r="O85" i="1"/>
  <c r="J27" i="1"/>
  <c r="F27" i="1"/>
  <c r="L28" i="1"/>
  <c r="M65" i="1"/>
  <c r="C91" i="1"/>
  <c r="P86" i="1"/>
  <c r="K85" i="1"/>
  <c r="G85" i="1"/>
  <c r="L85" i="1"/>
  <c r="O29" i="1"/>
  <c r="L65" i="1"/>
  <c r="B91" i="1"/>
  <c r="L94" i="1" s="1"/>
  <c r="D91" i="1"/>
  <c r="N86" i="1"/>
  <c r="E84" i="1"/>
  <c r="O86" i="1"/>
  <c r="M29" i="1"/>
  <c r="M28" i="1"/>
  <c r="M27" i="1"/>
  <c r="J84" i="1"/>
  <c r="K65" i="1"/>
  <c r="K27" i="1"/>
  <c r="D84" i="1"/>
  <c r="L27" i="1"/>
  <c r="U65" i="1" l="1"/>
  <c r="U131" i="1"/>
  <c r="L93" i="1"/>
  <c r="N93" i="1"/>
  <c r="S94" i="1"/>
  <c r="G92" i="1"/>
  <c r="I93" i="1"/>
  <c r="E92" i="1"/>
  <c r="C92" i="1"/>
  <c r="M94" i="1"/>
  <c r="O93" i="1"/>
  <c r="K92" i="1"/>
  <c r="J92" i="1"/>
  <c r="D92" i="1"/>
  <c r="N94" i="1"/>
  <c r="J93" i="1"/>
  <c r="G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7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8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I8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8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8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8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I8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G9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I9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K13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L13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estimates</t>
        </r>
      </text>
    </comment>
  </commentList>
</comments>
</file>

<file path=xl/sharedStrings.xml><?xml version="1.0" encoding="utf-8"?>
<sst xmlns="http://schemas.openxmlformats.org/spreadsheetml/2006/main" count="283" uniqueCount="71">
  <si>
    <t>Grade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</si>
  <si>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</si>
  <si>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</si>
  <si>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</si>
  <si>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</si>
  <si>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</si>
  <si>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</si>
  <si>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</si>
  <si>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</si>
  <si>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</si>
  <si>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</si>
  <si>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</si>
  <si>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</si>
  <si>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Other</t>
  </si>
  <si>
    <t xml:space="preserve">Total CF enrolment </t>
  </si>
  <si>
    <t>% Change in CF enrolment cf. last year</t>
  </si>
  <si>
    <t>% Change in CF enrolment cf. 5 yrs ago</t>
  </si>
  <si>
    <t>% Change in CF enrolment cf. 10yrs ago</t>
  </si>
  <si>
    <t xml:space="preserve">Total district enrolment </t>
  </si>
  <si>
    <t xml:space="preserve">% Change in total enrolment cf. last year </t>
  </si>
  <si>
    <t>% Change in total enrolment cf. 5 yrs ago</t>
  </si>
  <si>
    <t>% Change in total enrolment cf. 10 yrs ago</t>
  </si>
  <si>
    <t>% of students in CF</t>
  </si>
  <si>
    <t>Change in % of students in CF cf. last year</t>
  </si>
  <si>
    <t>Change in % of students in CF cf. 5 years ago</t>
  </si>
  <si>
    <t>Change in % of students in CF cf. 10 years ago</t>
  </si>
  <si>
    <t>Average</t>
  </si>
  <si>
    <t>Legend</t>
  </si>
  <si>
    <t>-</t>
  </si>
  <si>
    <t>Gained 25,000 or more students*</t>
  </si>
  <si>
    <t>Gained 6,800 or more students*</t>
  </si>
  <si>
    <t>Attrition of 7,400 or more students</t>
  </si>
  <si>
    <t>Attrition of 14,000 or more students</t>
  </si>
  <si>
    <t>*May indicate a program entry year, transfer students, repeated grades, or students skipping previous grades.</t>
  </si>
  <si>
    <t>7-12 Attrition</t>
  </si>
  <si>
    <t>Student gain of 420% or more*</t>
  </si>
  <si>
    <t>Student gain of 360% or more*</t>
  </si>
  <si>
    <t>Attrition of 45% or more</t>
  </si>
  <si>
    <t>Attrition of 59% or more</t>
  </si>
  <si>
    <t xml:space="preserve">7-12 attrition </t>
  </si>
  <si>
    <t>7-12 of 5 past cohorts</t>
  </si>
  <si>
    <t>?</t>
  </si>
  <si>
    <t>Source: Yann Herry, Coordinator of French Programs in Yukon</t>
  </si>
  <si>
    <t>Gained 120 or more students*</t>
  </si>
  <si>
    <t>Gained 90 or more students*</t>
  </si>
  <si>
    <t>Attrition of 80 or more students</t>
  </si>
  <si>
    <t>Attrition of 100 or more students</t>
  </si>
  <si>
    <t>7-12 attrition</t>
  </si>
  <si>
    <t xml:space="preserve">       -       </t>
  </si>
  <si>
    <t>Student gain of 110% or more*</t>
  </si>
  <si>
    <t>Student gain of 34% or more*</t>
  </si>
  <si>
    <t>Attrition of 54% or more</t>
  </si>
  <si>
    <t>7-12</t>
  </si>
  <si>
    <t xml:space="preserve">     -     </t>
  </si>
  <si>
    <t>2014/15</t>
  </si>
  <si>
    <t>2015/16</t>
  </si>
  <si>
    <t>2016/17</t>
  </si>
  <si>
    <t>2017/18</t>
  </si>
  <si>
    <t>557,630</t>
  </si>
  <si>
    <t>(red triangle: estimated number)</t>
  </si>
  <si>
    <t>2018/19</t>
  </si>
  <si>
    <t>2019/20</t>
  </si>
  <si>
    <t>2020/21</t>
  </si>
  <si>
    <t>Msk</t>
  </si>
  <si>
    <t>Table 13. BC Public Schools Core French Enrolment by Grade (2004-2022)</t>
  </si>
  <si>
    <t>2021/22</t>
  </si>
  <si>
    <t>Table 13.1. Yukon Public Schools Core French Enrolment by Grade (2004-2022)</t>
  </si>
  <si>
    <t>Table 13.1A. Yukon Public Schools Core French Attrition (2004-2022)</t>
  </si>
  <si>
    <t>Table 13.1B. Yukon Public Shools French Immersion Attrition Rates (2004-2022)</t>
  </si>
  <si>
    <t>Table 13B. BC Public Schools Core French Attrition Rates (2004-2022)</t>
  </si>
  <si>
    <t>Table 13A. BC Public Shools Core French Attrition (2004-2022)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</si>
</sst>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rgb="FF4BACC6"/>
      </left>
      <right style="thin">
        <color theme="0" tint="-0.249977111117893"/>
      </right>
      <top style="medium">
        <color rgb="FF4BACC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/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0" fontId="3" fillId="0" borderId="0" xfId="2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" fontId="6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0" fontId="3" fillId="0" borderId="1" xfId="2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0" fontId="3" fillId="0" borderId="1" xfId="2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 wrapText="1"/>
    </xf>
    <xf numFmtId="10" fontId="3" fillId="0" borderId="0" xfId="2" applyNumberFormat="1" applyFont="1" applyFill="1" applyBorder="1" applyAlignment="1">
      <alignment vertical="center" wrapText="1"/>
    </xf>
    <xf numFmtId="0" fontId="10" fillId="0" borderId="0" xfId="0" applyFon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3" fillId="0" borderId="0" xfId="0" applyFont="1" applyBorder="1"/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3" fontId="13" fillId="0" borderId="2" xfId="0" applyNumberFormat="1" applyFont="1" applyFill="1" applyBorder="1"/>
    <xf numFmtId="3" fontId="13" fillId="0" borderId="1" xfId="0" applyNumberFormat="1" applyFont="1" applyFill="1" applyBorder="1"/>
    <xf numFmtId="0" fontId="13" fillId="0" borderId="1" xfId="0" applyNumberFormat="1" applyFont="1" applyFill="1" applyBorder="1"/>
    <xf numFmtId="0" fontId="13" fillId="0" borderId="2" xfId="0" applyNumberFormat="1" applyFont="1" applyFill="1" applyBorder="1"/>
    <xf numFmtId="0" fontId="13" fillId="0" borderId="2" xfId="0" applyFont="1" applyFill="1" applyBorder="1"/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right" vertical="center" wrapText="1"/>
    </xf>
    <xf numFmtId="10" fontId="6" fillId="0" borderId="2" xfId="2" applyNumberFormat="1" applyFont="1" applyFill="1" applyBorder="1" applyAlignment="1">
      <alignment horizontal="right" vertical="center" wrapText="1"/>
    </xf>
    <xf numFmtId="10" fontId="0" fillId="0" borderId="2" xfId="0" applyNumberFormat="1" applyFill="1" applyBorder="1"/>
    <xf numFmtId="10" fontId="6" fillId="0" borderId="1" xfId="2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0" fontId="13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/>
    <xf numFmtId="0" fontId="13" fillId="0" borderId="2" xfId="0" applyFont="1" applyFill="1" applyBorder="1" applyAlignment="1">
      <alignment horizontal="right"/>
    </xf>
    <xf numFmtId="1" fontId="13" fillId="0" borderId="2" xfId="0" applyNumberFormat="1" applyFont="1" applyFill="1" applyBorder="1"/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8" fillId="0" borderId="1" xfId="0" applyFont="1" applyFill="1" applyBorder="1"/>
    <xf numFmtId="0" fontId="13" fillId="0" borderId="1" xfId="0" applyFont="1" applyFill="1" applyBorder="1" applyAlignment="1">
      <alignment horizontal="right"/>
    </xf>
    <xf numFmtId="1" fontId="13" fillId="0" borderId="1" xfId="0" applyNumberFormat="1" applyFont="1" applyFill="1" applyBorder="1"/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vertical="center"/>
    </xf>
    <xf numFmtId="10" fontId="13" fillId="0" borderId="2" xfId="0" applyNumberFormat="1" applyFont="1" applyFill="1" applyBorder="1"/>
    <xf numFmtId="10" fontId="9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/>
    </xf>
    <xf numFmtId="0" fontId="0" fillId="0" borderId="0" xfId="0" applyFill="1"/>
    <xf numFmtId="1" fontId="6" fillId="8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6"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3"/>
  <sheetViews>
    <sheetView tabSelected="1" zoomScale="80" zoomScaleNormal="80" workbookViewId="0">
      <selection activeCell="H26" sqref="H26"/>
    </sheetView>
  </sheetViews>
  <sheetFormatPr baseColWidth="10" defaultColWidth="8.83203125" defaultRowHeight="15" x14ac:dyDescent="0.2"/>
  <cols>
    <col min="1" max="16" width="10.6640625" customWidth="1"/>
    <col min="17" max="17" width="11.83203125" customWidth="1"/>
    <col min="18" max="18" width="10.6640625" customWidth="1"/>
    <col min="19" max="19" width="11.5" customWidth="1"/>
    <col min="20" max="20" width="10.33203125" bestFit="1" customWidth="1"/>
    <col min="21" max="21" width="23" customWidth="1"/>
  </cols>
  <sheetData>
    <row r="1" spans="1:20" ht="16" x14ac:dyDescent="0.2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1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ht="17" x14ac:dyDescent="0.2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2" t="s">
        <v>11</v>
      </c>
      <c r="M3" s="22" t="s">
        <v>54</v>
      </c>
      <c r="N3" s="22" t="s">
        <v>55</v>
      </c>
      <c r="O3" s="22" t="s">
        <v>56</v>
      </c>
      <c r="P3" s="22" t="s">
        <v>57</v>
      </c>
      <c r="Q3" s="22" t="s">
        <v>60</v>
      </c>
      <c r="R3" s="22" t="s">
        <v>61</v>
      </c>
      <c r="S3" s="22" t="s">
        <v>62</v>
      </c>
      <c r="T3" s="22" t="s">
        <v>65</v>
      </c>
    </row>
    <row r="4" spans="1:20" ht="18" thickBot="1" x14ac:dyDescent="0.25">
      <c r="A4" s="43" t="s">
        <v>12</v>
      </c>
      <c r="B4" s="36">
        <v>1532</v>
      </c>
      <c r="C4" s="36">
        <v>1308</v>
      </c>
      <c r="D4" s="36">
        <v>1159</v>
      </c>
      <c r="E4" s="36">
        <v>1363</v>
      </c>
      <c r="F4" s="36">
        <v>1273</v>
      </c>
      <c r="G4" s="36">
        <v>1113</v>
      </c>
      <c r="H4" s="36">
        <v>782</v>
      </c>
      <c r="I4" s="36">
        <v>846</v>
      </c>
      <c r="J4" s="36">
        <v>749</v>
      </c>
      <c r="K4" s="36">
        <v>730</v>
      </c>
      <c r="L4" s="36">
        <v>684</v>
      </c>
      <c r="M4" s="36">
        <v>631</v>
      </c>
      <c r="N4" s="36">
        <v>653</v>
      </c>
      <c r="O4" s="36">
        <v>589</v>
      </c>
      <c r="P4" s="36">
        <v>609</v>
      </c>
      <c r="Q4" s="36">
        <v>543</v>
      </c>
      <c r="R4" s="36">
        <v>462</v>
      </c>
      <c r="S4" s="36">
        <v>485</v>
      </c>
      <c r="T4" s="36">
        <v>510</v>
      </c>
    </row>
    <row r="5" spans="1:20" ht="17" thickBot="1" x14ac:dyDescent="0.25">
      <c r="A5" s="8">
        <v>1</v>
      </c>
      <c r="B5" s="37">
        <v>1723</v>
      </c>
      <c r="C5" s="37">
        <v>1590</v>
      </c>
      <c r="D5" s="37">
        <v>1445</v>
      </c>
      <c r="E5" s="37">
        <v>1484</v>
      </c>
      <c r="F5" s="37">
        <v>1370</v>
      </c>
      <c r="G5" s="37">
        <v>1201</v>
      </c>
      <c r="H5" s="37">
        <v>828</v>
      </c>
      <c r="I5" s="37">
        <v>1016</v>
      </c>
      <c r="J5" s="37">
        <v>879</v>
      </c>
      <c r="K5" s="37">
        <v>824</v>
      </c>
      <c r="L5" s="37">
        <v>693</v>
      </c>
      <c r="M5" s="37">
        <v>684</v>
      </c>
      <c r="N5" s="38">
        <v>634</v>
      </c>
      <c r="O5" s="38">
        <v>630</v>
      </c>
      <c r="P5" s="38">
        <v>545</v>
      </c>
      <c r="Q5" s="38">
        <v>594</v>
      </c>
      <c r="R5" s="38">
        <v>436</v>
      </c>
      <c r="S5" s="38">
        <v>470</v>
      </c>
      <c r="T5" s="38">
        <v>509</v>
      </c>
    </row>
    <row r="6" spans="1:20" ht="17" thickBot="1" x14ac:dyDescent="0.25">
      <c r="A6" s="8">
        <v>2</v>
      </c>
      <c r="B6" s="37">
        <v>1930</v>
      </c>
      <c r="C6" s="37">
        <v>1623</v>
      </c>
      <c r="D6" s="37">
        <v>1763</v>
      </c>
      <c r="E6" s="37">
        <v>1783</v>
      </c>
      <c r="F6" s="37">
        <v>1385</v>
      </c>
      <c r="G6" s="37">
        <v>1294</v>
      </c>
      <c r="H6" s="37">
        <v>897</v>
      </c>
      <c r="I6" s="37">
        <v>944</v>
      </c>
      <c r="J6" s="37">
        <v>1003</v>
      </c>
      <c r="K6" s="37">
        <v>832</v>
      </c>
      <c r="L6" s="37">
        <v>790</v>
      </c>
      <c r="M6" s="38">
        <v>705</v>
      </c>
      <c r="N6" s="38">
        <v>671</v>
      </c>
      <c r="O6" s="38">
        <v>611</v>
      </c>
      <c r="P6" s="38">
        <v>638</v>
      </c>
      <c r="Q6" s="38">
        <v>552</v>
      </c>
      <c r="R6" s="38">
        <v>521</v>
      </c>
      <c r="S6" s="38">
        <v>444</v>
      </c>
      <c r="T6" s="38">
        <v>480</v>
      </c>
    </row>
    <row r="7" spans="1:20" ht="17" thickBot="1" x14ac:dyDescent="0.25">
      <c r="A7" s="8">
        <v>3</v>
      </c>
      <c r="B7" s="37">
        <v>2218</v>
      </c>
      <c r="C7" s="37">
        <v>1901</v>
      </c>
      <c r="D7" s="37">
        <v>1780</v>
      </c>
      <c r="E7" s="37">
        <v>1899</v>
      </c>
      <c r="F7" s="37">
        <v>1721</v>
      </c>
      <c r="G7" s="37">
        <v>1322</v>
      </c>
      <c r="H7" s="37">
        <v>992</v>
      </c>
      <c r="I7" s="37">
        <v>1151</v>
      </c>
      <c r="J7" s="37">
        <v>1033</v>
      </c>
      <c r="K7" s="37">
        <v>1035</v>
      </c>
      <c r="L7" s="37">
        <v>823</v>
      </c>
      <c r="M7" s="38">
        <v>808</v>
      </c>
      <c r="N7" s="38">
        <v>710</v>
      </c>
      <c r="O7" s="38">
        <v>678</v>
      </c>
      <c r="P7" s="38">
        <v>628</v>
      </c>
      <c r="Q7" s="38">
        <v>686</v>
      </c>
      <c r="R7" s="38">
        <v>509</v>
      </c>
      <c r="S7" s="38">
        <v>541</v>
      </c>
      <c r="T7" s="38">
        <v>497</v>
      </c>
    </row>
    <row r="8" spans="1:20" ht="17" thickBot="1" x14ac:dyDescent="0.25">
      <c r="A8" s="8">
        <v>4</v>
      </c>
      <c r="B8" s="37">
        <v>10644</v>
      </c>
      <c r="C8" s="37">
        <v>9769</v>
      </c>
      <c r="D8" s="37">
        <v>8628</v>
      </c>
      <c r="E8" s="37">
        <v>8580</v>
      </c>
      <c r="F8" s="37">
        <v>8440</v>
      </c>
      <c r="G8" s="37">
        <v>7313</v>
      </c>
      <c r="H8" s="37">
        <v>6975</v>
      </c>
      <c r="I8" s="37">
        <v>6899</v>
      </c>
      <c r="J8" s="37">
        <v>6512</v>
      </c>
      <c r="K8" s="37">
        <v>6197</v>
      </c>
      <c r="L8" s="37">
        <v>6487</v>
      </c>
      <c r="M8" s="38">
        <v>6997</v>
      </c>
      <c r="N8" s="38">
        <v>6497</v>
      </c>
      <c r="O8" s="38">
        <v>7305</v>
      </c>
      <c r="P8" s="38">
        <v>6888</v>
      </c>
      <c r="Q8" s="38">
        <v>7487</v>
      </c>
      <c r="R8" s="38">
        <v>7502</v>
      </c>
      <c r="S8" s="38">
        <v>7252</v>
      </c>
      <c r="T8" s="38">
        <v>6911</v>
      </c>
    </row>
    <row r="9" spans="1:20" ht="17" thickBot="1" x14ac:dyDescent="0.25">
      <c r="A9" s="8">
        <v>5</v>
      </c>
      <c r="B9" s="37">
        <v>38185</v>
      </c>
      <c r="C9" s="37">
        <v>37367</v>
      </c>
      <c r="D9" s="37">
        <v>35958</v>
      </c>
      <c r="E9" s="37">
        <v>34917</v>
      </c>
      <c r="F9" s="37">
        <v>33798</v>
      </c>
      <c r="G9" s="37">
        <v>33020</v>
      </c>
      <c r="H9" s="37">
        <v>33243</v>
      </c>
      <c r="I9" s="37">
        <v>32440</v>
      </c>
      <c r="J9" s="37">
        <v>32345</v>
      </c>
      <c r="K9" s="37">
        <v>31979</v>
      </c>
      <c r="L9" s="37">
        <v>31897</v>
      </c>
      <c r="M9" s="38">
        <v>31578</v>
      </c>
      <c r="N9" s="38">
        <v>32662</v>
      </c>
      <c r="O9" s="38">
        <v>32873</v>
      </c>
      <c r="P9" s="38">
        <v>34992</v>
      </c>
      <c r="Q9" s="38">
        <v>35302</v>
      </c>
      <c r="R9" s="38">
        <v>35844</v>
      </c>
      <c r="S9" s="38">
        <v>34402</v>
      </c>
      <c r="T9" s="38">
        <v>35416</v>
      </c>
    </row>
    <row r="10" spans="1:20" ht="17" thickBot="1" x14ac:dyDescent="0.25">
      <c r="A10" s="8">
        <v>6</v>
      </c>
      <c r="B10" s="37">
        <v>39230</v>
      </c>
      <c r="C10" s="37">
        <v>37712</v>
      </c>
      <c r="D10" s="37">
        <v>37167</v>
      </c>
      <c r="E10" s="37">
        <v>36307</v>
      </c>
      <c r="F10" s="37">
        <v>35227</v>
      </c>
      <c r="G10" s="37">
        <v>34259</v>
      </c>
      <c r="H10" s="37">
        <v>33321</v>
      </c>
      <c r="I10" s="37">
        <v>32468</v>
      </c>
      <c r="J10" s="37">
        <v>31722</v>
      </c>
      <c r="K10" s="37">
        <v>31167</v>
      </c>
      <c r="L10" s="37">
        <v>30824</v>
      </c>
      <c r="M10" s="38">
        <v>30449</v>
      </c>
      <c r="N10" s="38">
        <v>31352</v>
      </c>
      <c r="O10" s="38">
        <v>31644</v>
      </c>
      <c r="P10" s="38">
        <v>32235</v>
      </c>
      <c r="Q10" s="38">
        <v>34357</v>
      </c>
      <c r="R10" s="38">
        <v>34655</v>
      </c>
      <c r="S10" s="38">
        <v>34674</v>
      </c>
      <c r="T10" s="38">
        <v>34196</v>
      </c>
    </row>
    <row r="11" spans="1:20" ht="17" thickBot="1" x14ac:dyDescent="0.25">
      <c r="A11" s="8">
        <v>7</v>
      </c>
      <c r="B11" s="37">
        <v>39986</v>
      </c>
      <c r="C11" s="37">
        <v>39505</v>
      </c>
      <c r="D11" s="37">
        <v>37757</v>
      </c>
      <c r="E11" s="37">
        <v>37700</v>
      </c>
      <c r="F11" s="37">
        <v>37112</v>
      </c>
      <c r="G11" s="37">
        <v>36058</v>
      </c>
      <c r="H11" s="37">
        <v>34923</v>
      </c>
      <c r="I11" s="37">
        <v>33593</v>
      </c>
      <c r="J11" s="37">
        <v>32789</v>
      </c>
      <c r="K11" s="37">
        <v>31969</v>
      </c>
      <c r="L11" s="37">
        <v>31412</v>
      </c>
      <c r="M11" s="38">
        <v>30469</v>
      </c>
      <c r="N11" s="38">
        <v>31165</v>
      </c>
      <c r="O11" s="38">
        <v>31200</v>
      </c>
      <c r="P11" s="38">
        <v>32038</v>
      </c>
      <c r="Q11" s="38">
        <v>32397</v>
      </c>
      <c r="R11" s="38">
        <v>34567</v>
      </c>
      <c r="S11" s="38">
        <v>34545</v>
      </c>
      <c r="T11" s="38">
        <v>35252</v>
      </c>
    </row>
    <row r="12" spans="1:20" ht="17" thickBot="1" x14ac:dyDescent="0.25">
      <c r="A12" s="8">
        <v>8</v>
      </c>
      <c r="B12" s="37">
        <v>36131</v>
      </c>
      <c r="C12" s="37">
        <v>36013</v>
      </c>
      <c r="D12" s="37">
        <v>35332</v>
      </c>
      <c r="E12" s="37">
        <v>34154</v>
      </c>
      <c r="F12" s="37">
        <v>34364</v>
      </c>
      <c r="G12" s="37">
        <v>32752</v>
      </c>
      <c r="H12" s="37">
        <v>32443</v>
      </c>
      <c r="I12" s="37">
        <v>31047</v>
      </c>
      <c r="J12" s="37">
        <v>30263</v>
      </c>
      <c r="K12" s="37">
        <v>29286</v>
      </c>
      <c r="L12" s="37">
        <v>28763</v>
      </c>
      <c r="M12" s="38">
        <v>28411</v>
      </c>
      <c r="N12" s="38">
        <v>28239</v>
      </c>
      <c r="O12" s="38">
        <v>29012</v>
      </c>
      <c r="P12" s="38">
        <v>28907</v>
      </c>
      <c r="Q12" s="38">
        <v>29278</v>
      </c>
      <c r="R12" s="38">
        <v>30323</v>
      </c>
      <c r="S12" s="38">
        <v>32600</v>
      </c>
      <c r="T12" s="38">
        <v>32817</v>
      </c>
    </row>
    <row r="13" spans="1:20" ht="17" thickBot="1" x14ac:dyDescent="0.25">
      <c r="A13" s="8">
        <v>9</v>
      </c>
      <c r="B13" s="37">
        <v>20353</v>
      </c>
      <c r="C13" s="37">
        <v>22302</v>
      </c>
      <c r="D13" s="37">
        <v>20361</v>
      </c>
      <c r="E13" s="37">
        <v>19654</v>
      </c>
      <c r="F13" s="37">
        <v>19505</v>
      </c>
      <c r="G13" s="37">
        <v>18823</v>
      </c>
      <c r="H13" s="37">
        <v>18471</v>
      </c>
      <c r="I13" s="37">
        <v>17688</v>
      </c>
      <c r="J13" s="37">
        <v>16794</v>
      </c>
      <c r="K13" s="37">
        <v>16410</v>
      </c>
      <c r="L13" s="37">
        <v>15599</v>
      </c>
      <c r="M13" s="38">
        <v>15655</v>
      </c>
      <c r="N13" s="38">
        <v>15339</v>
      </c>
      <c r="O13" s="38">
        <v>14827</v>
      </c>
      <c r="P13" s="38">
        <v>15024</v>
      </c>
      <c r="Q13" s="38">
        <v>14791</v>
      </c>
      <c r="R13" s="38">
        <v>14739</v>
      </c>
      <c r="S13" s="38">
        <v>15330</v>
      </c>
      <c r="T13" s="38">
        <v>15864</v>
      </c>
    </row>
    <row r="14" spans="1:20" ht="17" thickBot="1" x14ac:dyDescent="0.25">
      <c r="A14" s="8">
        <v>10</v>
      </c>
      <c r="B14" s="37">
        <v>15773</v>
      </c>
      <c r="C14" s="37">
        <v>15886</v>
      </c>
      <c r="D14" s="37">
        <v>17059</v>
      </c>
      <c r="E14" s="37">
        <v>15409</v>
      </c>
      <c r="F14" s="37">
        <v>15383</v>
      </c>
      <c r="G14" s="37">
        <v>14774</v>
      </c>
      <c r="H14" s="37">
        <v>14721</v>
      </c>
      <c r="I14" s="37">
        <v>13982</v>
      </c>
      <c r="J14" s="37">
        <v>13557</v>
      </c>
      <c r="K14" s="37">
        <v>13415</v>
      </c>
      <c r="L14" s="37">
        <v>12878</v>
      </c>
      <c r="M14" s="38">
        <v>12046</v>
      </c>
      <c r="N14" s="38">
        <v>12008</v>
      </c>
      <c r="O14" s="38">
        <v>11691</v>
      </c>
      <c r="P14" s="38">
        <v>11770</v>
      </c>
      <c r="Q14" s="38">
        <v>11232</v>
      </c>
      <c r="R14" s="38">
        <v>11149</v>
      </c>
      <c r="S14" s="38">
        <v>11218</v>
      </c>
      <c r="T14" s="38">
        <v>10899</v>
      </c>
    </row>
    <row r="15" spans="1:20" ht="17" thickBot="1" x14ac:dyDescent="0.25">
      <c r="A15" s="8">
        <v>11</v>
      </c>
      <c r="B15" s="37">
        <v>12365</v>
      </c>
      <c r="C15" s="37">
        <v>12841</v>
      </c>
      <c r="D15" s="37">
        <v>12689</v>
      </c>
      <c r="E15" s="37">
        <v>13009</v>
      </c>
      <c r="F15" s="37">
        <v>12642</v>
      </c>
      <c r="G15" s="37">
        <v>12533</v>
      </c>
      <c r="H15" s="37">
        <v>11668</v>
      </c>
      <c r="I15" s="37">
        <v>11492</v>
      </c>
      <c r="J15" s="37">
        <v>10983</v>
      </c>
      <c r="K15" s="37">
        <v>10753</v>
      </c>
      <c r="L15" s="37">
        <v>10424</v>
      </c>
      <c r="M15" s="38">
        <v>9715</v>
      </c>
      <c r="N15" s="38">
        <v>9303</v>
      </c>
      <c r="O15" s="38">
        <v>8886</v>
      </c>
      <c r="P15" s="38">
        <v>8965</v>
      </c>
      <c r="Q15" s="38">
        <v>8900</v>
      </c>
      <c r="R15" s="38">
        <v>8541</v>
      </c>
      <c r="S15" s="38">
        <v>8605</v>
      </c>
      <c r="T15" s="38">
        <v>8268</v>
      </c>
    </row>
    <row r="16" spans="1:20" ht="17" thickBot="1" x14ac:dyDescent="0.25">
      <c r="A16" s="43">
        <v>12</v>
      </c>
      <c r="B16" s="36">
        <v>4390</v>
      </c>
      <c r="C16" s="36">
        <v>5043</v>
      </c>
      <c r="D16" s="36">
        <v>5306</v>
      </c>
      <c r="E16" s="36">
        <v>4737</v>
      </c>
      <c r="F16" s="36">
        <v>5452</v>
      </c>
      <c r="G16" s="36">
        <v>5381</v>
      </c>
      <c r="H16" s="36">
        <v>4761</v>
      </c>
      <c r="I16" s="36">
        <v>4308</v>
      </c>
      <c r="J16" s="36">
        <v>4465</v>
      </c>
      <c r="K16" s="36">
        <v>4167</v>
      </c>
      <c r="L16" s="36">
        <v>4048</v>
      </c>
      <c r="M16" s="39">
        <v>3788</v>
      </c>
      <c r="N16" s="39">
        <v>3838</v>
      </c>
      <c r="O16" s="39">
        <v>3205</v>
      </c>
      <c r="P16" s="39">
        <v>3430</v>
      </c>
      <c r="Q16" s="39">
        <v>3521</v>
      </c>
      <c r="R16" s="39">
        <v>3625</v>
      </c>
      <c r="S16" s="39">
        <v>4024</v>
      </c>
      <c r="T16" s="39">
        <v>3874</v>
      </c>
    </row>
    <row r="17" spans="1:21" ht="18" thickBot="1" x14ac:dyDescent="0.25">
      <c r="A17" s="43" t="s">
        <v>13</v>
      </c>
      <c r="B17" s="26">
        <v>216</v>
      </c>
      <c r="C17" s="26">
        <v>205</v>
      </c>
      <c r="D17" s="26">
        <v>105</v>
      </c>
      <c r="E17" s="26">
        <v>58</v>
      </c>
      <c r="F17" s="26">
        <v>113</v>
      </c>
      <c r="G17" s="26">
        <v>56</v>
      </c>
      <c r="H17" s="26">
        <v>86</v>
      </c>
      <c r="I17" s="26">
        <v>90</v>
      </c>
      <c r="J17" s="27">
        <v>72</v>
      </c>
      <c r="K17" s="27">
        <v>38</v>
      </c>
      <c r="L17" s="27">
        <v>49</v>
      </c>
      <c r="M17" s="40">
        <f>29</f>
        <v>29</v>
      </c>
      <c r="N17" s="27">
        <v>52</v>
      </c>
      <c r="O17" s="28">
        <v>61</v>
      </c>
      <c r="P17" s="28">
        <v>84</v>
      </c>
      <c r="Q17" s="28">
        <v>101</v>
      </c>
      <c r="R17" s="28">
        <v>84</v>
      </c>
      <c r="S17" s="28" t="s">
        <v>63</v>
      </c>
      <c r="T17" s="28" t="s">
        <v>63</v>
      </c>
    </row>
    <row r="18" spans="1:21" ht="35" thickBot="1" x14ac:dyDescent="0.25">
      <c r="A18" s="29" t="s">
        <v>14</v>
      </c>
      <c r="B18" s="13">
        <v>224676</v>
      </c>
      <c r="C18" s="44">
        <v>223065</v>
      </c>
      <c r="D18" s="45">
        <v>216509</v>
      </c>
      <c r="E18" s="46">
        <v>211054</v>
      </c>
      <c r="F18" s="46">
        <v>207785</v>
      </c>
      <c r="G18" s="46">
        <v>199899</v>
      </c>
      <c r="H18" s="46">
        <v>194111</v>
      </c>
      <c r="I18" s="46">
        <v>187964</v>
      </c>
      <c r="J18" s="47">
        <v>183166</v>
      </c>
      <c r="K18" s="47">
        <v>178802</v>
      </c>
      <c r="L18" s="47">
        <v>175371</v>
      </c>
      <c r="M18" s="48">
        <f>SUM(M4:M17)</f>
        <v>171965</v>
      </c>
      <c r="N18" s="48">
        <f t="shared" ref="N18:P18" si="0">SUM(N4:N17)</f>
        <v>173123</v>
      </c>
      <c r="O18" s="48">
        <f t="shared" si="0"/>
        <v>173212</v>
      </c>
      <c r="P18" s="48">
        <f t="shared" si="0"/>
        <v>176753</v>
      </c>
      <c r="Q18" s="48">
        <f t="shared" ref="Q18:R18" si="1">SUM(Q4:Q17)</f>
        <v>179741</v>
      </c>
      <c r="R18" s="48">
        <f t="shared" si="1"/>
        <v>182957</v>
      </c>
      <c r="S18" s="48">
        <f t="shared" ref="S18:T18" si="2">SUM(S4:S17)</f>
        <v>184590</v>
      </c>
      <c r="T18" s="48">
        <f t="shared" si="2"/>
        <v>185493</v>
      </c>
    </row>
    <row r="19" spans="1:21" ht="86" thickBot="1" x14ac:dyDescent="0.25">
      <c r="A19" s="11" t="s">
        <v>15</v>
      </c>
      <c r="B19" s="12"/>
      <c r="C19" s="12">
        <f t="shared" ref="C19:L19" si="3">((C18-B18)/B18)</f>
        <v>-7.1703252683864762E-3</v>
      </c>
      <c r="D19" s="12">
        <f t="shared" si="3"/>
        <v>-2.9390536390738124E-2</v>
      </c>
      <c r="E19" s="12">
        <f t="shared" si="3"/>
        <v>-2.5195257471975759E-2</v>
      </c>
      <c r="F19" s="12">
        <f t="shared" si="3"/>
        <v>-1.5488927004463313E-2</v>
      </c>
      <c r="G19" s="12">
        <f t="shared" si="3"/>
        <v>-3.7952691483985848E-2</v>
      </c>
      <c r="H19" s="12">
        <f t="shared" si="3"/>
        <v>-2.8954622084152497E-2</v>
      </c>
      <c r="I19" s="12">
        <f t="shared" si="3"/>
        <v>-3.1667448006552953E-2</v>
      </c>
      <c r="J19" s="12">
        <f t="shared" si="3"/>
        <v>-2.552616458470771E-2</v>
      </c>
      <c r="K19" s="12">
        <f t="shared" si="3"/>
        <v>-2.3825382439972485E-2</v>
      </c>
      <c r="L19" s="12">
        <f t="shared" si="3"/>
        <v>-1.9188823391237234E-2</v>
      </c>
      <c r="M19" s="12">
        <f t="shared" ref="M19" si="4">((M18-L18)/L18)</f>
        <v>-1.9421683174527145E-2</v>
      </c>
      <c r="N19" s="12">
        <f t="shared" ref="N19" si="5">((N18-M18)/M18)</f>
        <v>6.7339284156659783E-3</v>
      </c>
      <c r="O19" s="12">
        <f t="shared" ref="O19" si="6">((O18-N18)/N18)</f>
        <v>5.1408536127493169E-4</v>
      </c>
      <c r="P19" s="12">
        <f t="shared" ref="P19" si="7">((P18-O18)/O18)</f>
        <v>2.0443156363300463E-2</v>
      </c>
      <c r="Q19" s="12">
        <f t="shared" ref="Q19" si="8">((Q18-P18)/P18)</f>
        <v>1.6904946450696734E-2</v>
      </c>
      <c r="R19" s="12">
        <f t="shared" ref="R19:T19" si="9">((R18-Q18)/Q18)</f>
        <v>1.7892411859286417E-2</v>
      </c>
      <c r="S19" s="12">
        <f t="shared" si="9"/>
        <v>8.9255945386074332E-3</v>
      </c>
      <c r="T19" s="12">
        <f t="shared" si="9"/>
        <v>4.8919226393629124E-3</v>
      </c>
    </row>
    <row r="20" spans="1:21" ht="86" thickBot="1" x14ac:dyDescent="0.25">
      <c r="A20" s="29" t="s">
        <v>16</v>
      </c>
      <c r="B20" s="30"/>
      <c r="C20" s="30"/>
      <c r="D20" s="30"/>
      <c r="E20" s="30"/>
      <c r="F20" s="30"/>
      <c r="G20" s="30">
        <f t="shared" ref="G20:L20" si="10">(G18-B18)/B18</f>
        <v>-0.11027880147412274</v>
      </c>
      <c r="H20" s="30">
        <f t="shared" si="10"/>
        <v>-0.12980073072871137</v>
      </c>
      <c r="I20" s="30">
        <f t="shared" si="10"/>
        <v>-0.1318420943240235</v>
      </c>
      <c r="J20" s="30">
        <f t="shared" si="10"/>
        <v>-0.1321367991130232</v>
      </c>
      <c r="K20" s="30">
        <f t="shared" si="10"/>
        <v>-0.13948552590417981</v>
      </c>
      <c r="L20" s="30">
        <f t="shared" si="10"/>
        <v>-0.12270196449206849</v>
      </c>
      <c r="M20" s="30">
        <f t="shared" ref="M20" si="11">(M18-H18)/H18</f>
        <v>-0.11408936124176373</v>
      </c>
      <c r="N20" s="30">
        <f t="shared" ref="N20" si="12">(N18-I18)/I18</f>
        <v>-7.8956608712306614E-2</v>
      </c>
      <c r="O20" s="30">
        <f t="shared" ref="O20" si="13">(O18-J18)/J18</f>
        <v>-5.4344146839478941E-2</v>
      </c>
      <c r="P20" s="30">
        <f t="shared" ref="P20" si="14">(P18-K18)/K18</f>
        <v>-1.1459603360141386E-2</v>
      </c>
      <c r="Q20" s="30">
        <f t="shared" ref="Q20" si="15">(Q18-L18)/L18</f>
        <v>2.4918601137018093E-2</v>
      </c>
      <c r="R20" s="30">
        <f t="shared" ref="R20:T20" si="16">(R18-M18)/M18</f>
        <v>6.3919983717616952E-2</v>
      </c>
      <c r="S20" s="30">
        <f t="shared" si="16"/>
        <v>6.6236144244265632E-2</v>
      </c>
      <c r="T20" s="30">
        <f t="shared" si="16"/>
        <v>7.0901554164838468E-2</v>
      </c>
    </row>
    <row r="21" spans="1:21" ht="86" thickBot="1" x14ac:dyDescent="0.25">
      <c r="A21" s="11" t="s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>
        <f>(L18-B18)/B18</f>
        <v>-0.21944934038348554</v>
      </c>
      <c r="M21" s="12">
        <f t="shared" ref="M21:P21" si="17">(M18-C18)/C18</f>
        <v>-0.22908120951292224</v>
      </c>
      <c r="N21" s="12">
        <f t="shared" si="17"/>
        <v>-0.20038889838297716</v>
      </c>
      <c r="O21" s="12">
        <f t="shared" si="17"/>
        <v>-0.17930008433860528</v>
      </c>
      <c r="P21" s="12">
        <f t="shared" si="17"/>
        <v>-0.14934668046297855</v>
      </c>
      <c r="Q21" s="12">
        <f t="shared" ref="Q21" si="18">(Q18-G18)/G18</f>
        <v>-0.10084092466695681</v>
      </c>
      <c r="R21" s="12">
        <f t="shared" ref="R21:T21" si="19">(R18-H18)/H18</f>
        <v>-5.7461967637073633E-2</v>
      </c>
      <c r="S21" s="12">
        <f t="shared" si="19"/>
        <v>-1.7950245791747355E-2</v>
      </c>
      <c r="T21" s="12">
        <f t="shared" si="19"/>
        <v>1.270432285467827E-2</v>
      </c>
    </row>
    <row r="22" spans="1:21" ht="52" thickBot="1" x14ac:dyDescent="0.25">
      <c r="A22" s="11" t="s">
        <v>18</v>
      </c>
      <c r="B22" s="3">
        <v>615183</v>
      </c>
      <c r="C22" s="3">
        <v>606383</v>
      </c>
      <c r="D22" s="3">
        <v>599492</v>
      </c>
      <c r="E22" s="3">
        <v>587818</v>
      </c>
      <c r="F22" s="3">
        <v>583623</v>
      </c>
      <c r="G22" s="3">
        <v>579486</v>
      </c>
      <c r="H22" s="3">
        <v>580483</v>
      </c>
      <c r="I22" s="3">
        <v>579112</v>
      </c>
      <c r="J22" s="3">
        <v>569740</v>
      </c>
      <c r="K22" s="3">
        <v>564532</v>
      </c>
      <c r="L22" s="3">
        <v>558985</v>
      </c>
      <c r="M22" s="32">
        <v>552788</v>
      </c>
      <c r="N22" s="32">
        <v>553378</v>
      </c>
      <c r="O22" s="34" t="s">
        <v>58</v>
      </c>
      <c r="P22" s="32">
        <v>563247</v>
      </c>
      <c r="Q22" s="32">
        <v>568983</v>
      </c>
      <c r="R22" s="32">
        <v>575986</v>
      </c>
      <c r="S22" s="32">
        <v>568271</v>
      </c>
      <c r="T22" s="32">
        <v>548653</v>
      </c>
      <c r="U22" s="80"/>
    </row>
    <row r="23" spans="1:21" ht="86" thickBot="1" x14ac:dyDescent="0.25">
      <c r="A23" s="11" t="s">
        <v>19</v>
      </c>
      <c r="B23" s="31"/>
      <c r="C23" s="12">
        <f t="shared" ref="C23:L23" si="20">(C22-B22)/B22</f>
        <v>-1.4304686572938459E-2</v>
      </c>
      <c r="D23" s="12">
        <f t="shared" si="20"/>
        <v>-1.1364104864417373E-2</v>
      </c>
      <c r="E23" s="12">
        <f t="shared" si="20"/>
        <v>-1.9473153936999995E-2</v>
      </c>
      <c r="F23" s="12">
        <f t="shared" si="20"/>
        <v>-7.1365626775634636E-3</v>
      </c>
      <c r="G23" s="12">
        <f t="shared" si="20"/>
        <v>-7.0884800633285528E-3</v>
      </c>
      <c r="H23" s="12">
        <f t="shared" si="20"/>
        <v>1.7204902275464809E-3</v>
      </c>
      <c r="I23" s="12">
        <f t="shared" si="20"/>
        <v>-2.3618262722594806E-3</v>
      </c>
      <c r="J23" s="12">
        <f t="shared" si="20"/>
        <v>-1.6183398030087445E-2</v>
      </c>
      <c r="K23" s="12">
        <f t="shared" si="20"/>
        <v>-9.1410116895425976E-3</v>
      </c>
      <c r="L23" s="12">
        <f t="shared" si="20"/>
        <v>-9.8258380392962658E-3</v>
      </c>
      <c r="M23" s="12">
        <f t="shared" ref="M23" si="21">(M22-L22)/L22</f>
        <v>-1.1086165102820291E-2</v>
      </c>
      <c r="N23" s="12">
        <f t="shared" ref="N23" si="22">(N22-M22)/M22</f>
        <v>1.0673169460986853E-3</v>
      </c>
      <c r="O23" s="12">
        <f t="shared" ref="O23" si="23">(O22-N22)/N22</f>
        <v>7.6837170975355001E-3</v>
      </c>
      <c r="P23" s="12">
        <f t="shared" ref="P23" si="24">(P22-O22)/O22</f>
        <v>1.0072987464806412E-2</v>
      </c>
      <c r="Q23" s="12">
        <f t="shared" ref="Q23" si="25">(Q22-P22)/P22</f>
        <v>1.0183809234669692E-2</v>
      </c>
      <c r="R23" s="12">
        <f t="shared" ref="R23:T23" si="26">(R22-Q22)/Q22</f>
        <v>1.2307924841339723E-2</v>
      </c>
      <c r="S23" s="12">
        <f t="shared" si="26"/>
        <v>-1.3394422781109264E-2</v>
      </c>
      <c r="T23" s="12">
        <f t="shared" si="26"/>
        <v>-3.4522261385852876E-2</v>
      </c>
    </row>
    <row r="24" spans="1:21" ht="86" thickBot="1" x14ac:dyDescent="0.25">
      <c r="A24" s="11" t="s">
        <v>20</v>
      </c>
      <c r="B24" s="31"/>
      <c r="C24" s="15"/>
      <c r="D24" s="15"/>
      <c r="E24" s="15"/>
      <c r="F24" s="15"/>
      <c r="G24" s="12">
        <f t="shared" ref="G24:L24" si="27">(G22-B22)/B22</f>
        <v>-5.802663597661184E-2</v>
      </c>
      <c r="H24" s="12">
        <f t="shared" si="27"/>
        <v>-4.2712279203077921E-2</v>
      </c>
      <c r="I24" s="12">
        <f t="shared" si="27"/>
        <v>-3.3995449480560207E-2</v>
      </c>
      <c r="J24" s="12">
        <f t="shared" si="27"/>
        <v>-3.0754417183550011E-2</v>
      </c>
      <c r="K24" s="12">
        <f t="shared" si="27"/>
        <v>-3.271118513149756E-2</v>
      </c>
      <c r="L24" s="12">
        <f t="shared" si="27"/>
        <v>-3.5377903866529996E-2</v>
      </c>
      <c r="M24" s="12">
        <f t="shared" ref="M24" si="28">(M22-H22)/H22</f>
        <v>-4.7710268862309488E-2</v>
      </c>
      <c r="N24" s="12">
        <f t="shared" ref="N24" si="29">(N22-I22)/I22</f>
        <v>-4.4437000096699777E-2</v>
      </c>
      <c r="O24" s="12">
        <f t="shared" ref="O24" si="30">(O22-J22)/J22</f>
        <v>-2.1255309439393407E-2</v>
      </c>
      <c r="P24" s="12">
        <f t="shared" ref="P24" si="31">(P22-K22)/K22</f>
        <v>-2.276221719937931E-3</v>
      </c>
      <c r="Q24" s="12">
        <f t="shared" ref="Q24" si="32">(Q22-L22)/L22</f>
        <v>1.7885989785056844E-2</v>
      </c>
      <c r="R24" s="12">
        <f t="shared" ref="R24:T24" si="33">(R22-M22)/M22</f>
        <v>4.1965455111181861E-2</v>
      </c>
      <c r="S24" s="12">
        <f t="shared" si="33"/>
        <v>2.6912887754843885E-2</v>
      </c>
      <c r="T24" s="12">
        <f t="shared" si="33"/>
        <v>-1.6098488244893568E-2</v>
      </c>
    </row>
    <row r="25" spans="1:21" ht="86" thickBot="1" x14ac:dyDescent="0.25">
      <c r="A25" s="11" t="s">
        <v>21</v>
      </c>
      <c r="B25" s="31"/>
      <c r="C25" s="15"/>
      <c r="D25" s="15"/>
      <c r="E25" s="15"/>
      <c r="F25" s="15"/>
      <c r="G25" s="12"/>
      <c r="H25" s="12"/>
      <c r="I25" s="12"/>
      <c r="J25" s="12"/>
      <c r="K25" s="12"/>
      <c r="L25" s="12">
        <f>(L22-B22)/B22</f>
        <v>-9.1351679093863131E-2</v>
      </c>
      <c r="M25" s="12">
        <f t="shared" ref="M25:P25" si="34">(M22-C22)/C22</f>
        <v>-8.838473374088654E-2</v>
      </c>
      <c r="N25" s="12">
        <f t="shared" si="34"/>
        <v>-7.6921793785404979E-2</v>
      </c>
      <c r="O25" s="12">
        <f t="shared" si="34"/>
        <v>-5.1356031969078862E-2</v>
      </c>
      <c r="P25" s="12">
        <f t="shared" si="34"/>
        <v>-3.4912948941354265E-2</v>
      </c>
      <c r="Q25" s="12">
        <f t="shared" ref="Q25" si="35">(Q22-G22)/G22</f>
        <v>-1.812468290864663E-2</v>
      </c>
      <c r="R25" s="12">
        <f t="shared" ref="R25:T25" si="36">(R22-H22)/H22</f>
        <v>-7.7469968974112936E-3</v>
      </c>
      <c r="S25" s="12">
        <f t="shared" si="36"/>
        <v>-1.8720040337620356E-2</v>
      </c>
      <c r="T25" s="12">
        <f t="shared" si="36"/>
        <v>-3.7011619335135325E-2</v>
      </c>
    </row>
    <row r="26" spans="1:21" ht="52" thickBot="1" x14ac:dyDescent="0.25">
      <c r="A26" s="11" t="s">
        <v>22</v>
      </c>
      <c r="B26" s="12">
        <f>B18/B22</f>
        <v>0.36521815459790014</v>
      </c>
      <c r="C26" s="12">
        <f t="shared" ref="C26:K26" si="37">C18/C22</f>
        <v>0.36786156603994508</v>
      </c>
      <c r="D26" s="12">
        <f t="shared" si="37"/>
        <v>0.36115411048020657</v>
      </c>
      <c r="E26" s="12">
        <f t="shared" si="37"/>
        <v>0.35904650759248613</v>
      </c>
      <c r="F26" s="12">
        <f t="shared" si="37"/>
        <v>0.35602606477126503</v>
      </c>
      <c r="G26" s="12">
        <f t="shared" si="37"/>
        <v>0.34495915345668404</v>
      </c>
      <c r="H26" s="12">
        <f t="shared" si="37"/>
        <v>0.33439566705657187</v>
      </c>
      <c r="I26" s="12">
        <f t="shared" si="37"/>
        <v>0.32457279420906493</v>
      </c>
      <c r="J26" s="12">
        <f t="shared" si="37"/>
        <v>0.32149050444062205</v>
      </c>
      <c r="K26" s="12">
        <f t="shared" si="37"/>
        <v>0.3167260669014334</v>
      </c>
      <c r="L26" s="12">
        <f>L18/L22</f>
        <v>0.31373113768705779</v>
      </c>
      <c r="M26" s="12">
        <f t="shared" ref="M26:P26" si="38">M18/M22</f>
        <v>0.31108670955230577</v>
      </c>
      <c r="N26" s="12">
        <f t="shared" si="38"/>
        <v>0.31284763760033829</v>
      </c>
      <c r="O26" s="12">
        <f t="shared" si="38"/>
        <v>0.31062173842870722</v>
      </c>
      <c r="P26" s="12">
        <f t="shared" si="38"/>
        <v>0.31381081479350975</v>
      </c>
      <c r="Q26" s="12">
        <f t="shared" ref="Q26:R26" si="39">Q18/Q22</f>
        <v>0.31589871753637633</v>
      </c>
      <c r="R26" s="12">
        <f t="shared" si="39"/>
        <v>0.31764140100627447</v>
      </c>
      <c r="S26" s="12">
        <f t="shared" ref="S26:T26" si="40">S18/S22</f>
        <v>0.32482741508892765</v>
      </c>
      <c r="T26" s="12">
        <f t="shared" si="40"/>
        <v>0.33808800826752061</v>
      </c>
    </row>
    <row r="27" spans="1:21" ht="86" thickBot="1" x14ac:dyDescent="0.25">
      <c r="A27" s="11" t="s">
        <v>23</v>
      </c>
      <c r="B27" s="12"/>
      <c r="C27" s="12">
        <f t="shared" ref="C27:K27" si="41">(C26-B26)</f>
        <v>2.6434114420449406E-3</v>
      </c>
      <c r="D27" s="12">
        <f t="shared" si="41"/>
        <v>-6.7074555597385066E-3</v>
      </c>
      <c r="E27" s="12">
        <f t="shared" si="41"/>
        <v>-2.1076028877204389E-3</v>
      </c>
      <c r="F27" s="12">
        <f t="shared" si="41"/>
        <v>-3.0204428212211032E-3</v>
      </c>
      <c r="G27" s="12">
        <f t="shared" si="41"/>
        <v>-1.1066911314580985E-2</v>
      </c>
      <c r="H27" s="12">
        <f t="shared" si="41"/>
        <v>-1.0563486400112176E-2</v>
      </c>
      <c r="I27" s="12">
        <f t="shared" si="41"/>
        <v>-9.822872847506936E-3</v>
      </c>
      <c r="J27" s="12">
        <f t="shared" si="41"/>
        <v>-3.0822897684428807E-3</v>
      </c>
      <c r="K27" s="12">
        <f t="shared" si="41"/>
        <v>-4.7644375391886484E-3</v>
      </c>
      <c r="L27" s="12">
        <f>(L26-K26)</f>
        <v>-2.9949292143756079E-3</v>
      </c>
      <c r="M27" s="12">
        <f t="shared" ref="M27:P27" si="42">(M26-L26)</f>
        <v>-2.6444281347520193E-3</v>
      </c>
      <c r="N27" s="12">
        <f t="shared" si="42"/>
        <v>1.7609280480325173E-3</v>
      </c>
      <c r="O27" s="12">
        <f t="shared" si="42"/>
        <v>-2.2258991716310739E-3</v>
      </c>
      <c r="P27" s="12">
        <f t="shared" si="42"/>
        <v>3.1890763648025344E-3</v>
      </c>
      <c r="Q27" s="12">
        <f t="shared" ref="Q27" si="43">(Q26-P26)</f>
        <v>2.0879027428665764E-3</v>
      </c>
      <c r="R27" s="12">
        <f t="shared" ref="R27:T27" si="44">(R26-Q26)</f>
        <v>1.742683469898143E-3</v>
      </c>
      <c r="S27" s="12">
        <f t="shared" si="44"/>
        <v>7.1860140826531804E-3</v>
      </c>
      <c r="T27" s="12">
        <f t="shared" si="44"/>
        <v>1.3260593178592961E-2</v>
      </c>
    </row>
    <row r="28" spans="1:21" ht="86" thickBot="1" x14ac:dyDescent="0.25">
      <c r="A28" s="11" t="s">
        <v>24</v>
      </c>
      <c r="B28" s="12"/>
      <c r="C28" s="12"/>
      <c r="D28" s="12"/>
      <c r="E28" s="12"/>
      <c r="F28" s="12"/>
      <c r="G28" s="12">
        <f>G26-B26</f>
        <v>-2.0259001141216093E-2</v>
      </c>
      <c r="H28" s="12">
        <f t="shared" ref="H28:K28" si="45">H26-C26</f>
        <v>-3.346589898337321E-2</v>
      </c>
      <c r="I28" s="12">
        <f t="shared" si="45"/>
        <v>-3.658131627114164E-2</v>
      </c>
      <c r="J28" s="12">
        <f t="shared" si="45"/>
        <v>-3.7556003151864081E-2</v>
      </c>
      <c r="K28" s="12">
        <f t="shared" si="45"/>
        <v>-3.9299997869831627E-2</v>
      </c>
      <c r="L28" s="12">
        <f>L26-G26</f>
        <v>-3.1228015769626249E-2</v>
      </c>
      <c r="M28" s="12">
        <f t="shared" ref="M28:P28" si="46">M26-H26</f>
        <v>-2.3308957504266092E-2</v>
      </c>
      <c r="N28" s="12">
        <f t="shared" si="46"/>
        <v>-1.1725156608726639E-2</v>
      </c>
      <c r="O28" s="12">
        <f t="shared" si="46"/>
        <v>-1.0868766011914832E-2</v>
      </c>
      <c r="P28" s="12">
        <f t="shared" si="46"/>
        <v>-2.9152521079236493E-3</v>
      </c>
      <c r="Q28" s="12">
        <f t="shared" ref="Q28" si="47">Q26-L26</f>
        <v>2.167579849318535E-3</v>
      </c>
      <c r="R28" s="12">
        <f t="shared" ref="R28:T28" si="48">R26-M26</f>
        <v>6.5546914539686973E-3</v>
      </c>
      <c r="S28" s="12">
        <f t="shared" si="48"/>
        <v>1.197977748858936E-2</v>
      </c>
      <c r="T28" s="12">
        <f t="shared" si="48"/>
        <v>2.7466269838813395E-2</v>
      </c>
    </row>
    <row r="29" spans="1:21" ht="86" thickBot="1" x14ac:dyDescent="0.25">
      <c r="A29" s="11" t="s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>
        <f>L26-B26</f>
        <v>-5.1487016910842343E-2</v>
      </c>
      <c r="M29" s="12">
        <f t="shared" ref="M29:P29" si="49">M26-C26</f>
        <v>-5.6774856487639302E-2</v>
      </c>
      <c r="N29" s="12">
        <f t="shared" si="49"/>
        <v>-4.8306472879868279E-2</v>
      </c>
      <c r="O29" s="12">
        <f t="shared" si="49"/>
        <v>-4.8424769163778913E-2</v>
      </c>
      <c r="P29" s="12">
        <f t="shared" si="49"/>
        <v>-4.2215249977755276E-2</v>
      </c>
      <c r="Q29" s="12">
        <f t="shared" ref="Q29" si="50">Q26-G26</f>
        <v>-2.9060435920307714E-2</v>
      </c>
      <c r="R29" s="12">
        <f t="shared" ref="R29:T29" si="51">R26-H26</f>
        <v>-1.6754266050297395E-2</v>
      </c>
      <c r="S29" s="12">
        <f t="shared" si="51"/>
        <v>2.5462087986272142E-4</v>
      </c>
      <c r="T29" s="12">
        <f t="shared" si="51"/>
        <v>1.6597503826898563E-2</v>
      </c>
    </row>
    <row r="30" spans="1:2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21" ht="16" x14ac:dyDescent="0.2">
      <c r="A31" s="6" t="s">
        <v>70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3"/>
      <c r="N31" s="23"/>
      <c r="O31" s="23"/>
      <c r="P31" s="23"/>
      <c r="Q31" s="23"/>
    </row>
    <row r="32" spans="1:21" ht="16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3"/>
      <c r="N32" s="23"/>
      <c r="O32" s="23"/>
      <c r="P32" s="23"/>
      <c r="Q32" s="23"/>
    </row>
    <row r="33" spans="1:26" ht="17" x14ac:dyDescent="0.2">
      <c r="A33" s="24" t="s">
        <v>0</v>
      </c>
      <c r="B33" s="24" t="s">
        <v>1</v>
      </c>
      <c r="C33" s="24" t="s">
        <v>2</v>
      </c>
      <c r="D33" s="24" t="s">
        <v>3</v>
      </c>
      <c r="E33" s="24" t="s">
        <v>4</v>
      </c>
      <c r="F33" s="24" t="s">
        <v>5</v>
      </c>
      <c r="G33" s="24" t="s">
        <v>6</v>
      </c>
      <c r="H33" s="24" t="s">
        <v>7</v>
      </c>
      <c r="I33" s="24" t="s">
        <v>8</v>
      </c>
      <c r="J33" s="24" t="s">
        <v>9</v>
      </c>
      <c r="K33" s="24" t="s">
        <v>10</v>
      </c>
      <c r="L33" s="24" t="s">
        <v>11</v>
      </c>
      <c r="M33" s="24" t="s">
        <v>54</v>
      </c>
      <c r="N33" s="24" t="s">
        <v>55</v>
      </c>
      <c r="O33" s="24" t="s">
        <v>56</v>
      </c>
      <c r="P33" s="24" t="s">
        <v>57</v>
      </c>
      <c r="Q33" s="24" t="s">
        <v>60</v>
      </c>
      <c r="R33" s="24" t="s">
        <v>61</v>
      </c>
      <c r="S33" s="24" t="s">
        <v>62</v>
      </c>
      <c r="T33" s="24" t="s">
        <v>65</v>
      </c>
      <c r="U33" s="24" t="s">
        <v>26</v>
      </c>
    </row>
    <row r="34" spans="1:26" ht="18" thickBot="1" x14ac:dyDescent="0.25">
      <c r="A34" s="41" t="s">
        <v>12</v>
      </c>
      <c r="B34" s="42"/>
      <c r="C34" s="49">
        <f t="shared" ref="C34:K34" si="52">-C4</f>
        <v>-1308</v>
      </c>
      <c r="D34" s="49">
        <f t="shared" si="52"/>
        <v>-1159</v>
      </c>
      <c r="E34" s="49">
        <f t="shared" si="52"/>
        <v>-1363</v>
      </c>
      <c r="F34" s="49">
        <f t="shared" si="52"/>
        <v>-1273</v>
      </c>
      <c r="G34" s="49">
        <f t="shared" si="52"/>
        <v>-1113</v>
      </c>
      <c r="H34" s="49">
        <f t="shared" si="52"/>
        <v>-782</v>
      </c>
      <c r="I34" s="49">
        <f t="shared" si="52"/>
        <v>-846</v>
      </c>
      <c r="J34" s="49">
        <f t="shared" si="52"/>
        <v>-749</v>
      </c>
      <c r="K34" s="49">
        <f t="shared" si="52"/>
        <v>-730</v>
      </c>
      <c r="L34" s="49">
        <f>-L4</f>
        <v>-684</v>
      </c>
      <c r="M34" s="49">
        <f t="shared" ref="M34:P34" si="53">-M4</f>
        <v>-631</v>
      </c>
      <c r="N34" s="49">
        <f t="shared" si="53"/>
        <v>-653</v>
      </c>
      <c r="O34" s="49">
        <f t="shared" si="53"/>
        <v>-589</v>
      </c>
      <c r="P34" s="49">
        <f t="shared" si="53"/>
        <v>-609</v>
      </c>
      <c r="Q34" s="49">
        <f t="shared" ref="Q34:R34" si="54">-Q4</f>
        <v>-543</v>
      </c>
      <c r="R34" s="49">
        <f t="shared" si="54"/>
        <v>-462</v>
      </c>
      <c r="S34" s="49">
        <f>-S4</f>
        <v>-485</v>
      </c>
      <c r="T34" s="49">
        <f>-T4</f>
        <v>-510</v>
      </c>
      <c r="U34" s="49">
        <f t="shared" ref="U34:U47" si="55">AVERAGE(C34:S34)</f>
        <v>-822.29411764705878</v>
      </c>
    </row>
    <row r="35" spans="1:26" ht="18" thickBot="1" x14ac:dyDescent="0.25">
      <c r="A35" s="8">
        <v>1</v>
      </c>
      <c r="B35" s="9" t="s">
        <v>28</v>
      </c>
      <c r="C35" s="10">
        <f t="shared" ref="C35:L46" si="56">B4-C5</f>
        <v>-58</v>
      </c>
      <c r="D35" s="10">
        <f t="shared" si="56"/>
        <v>-137</v>
      </c>
      <c r="E35" s="10">
        <f t="shared" si="56"/>
        <v>-325</v>
      </c>
      <c r="F35" s="10">
        <f t="shared" si="56"/>
        <v>-7</v>
      </c>
      <c r="G35" s="10">
        <f t="shared" si="56"/>
        <v>72</v>
      </c>
      <c r="H35" s="10">
        <f t="shared" si="56"/>
        <v>285</v>
      </c>
      <c r="I35" s="10">
        <f t="shared" si="56"/>
        <v>-234</v>
      </c>
      <c r="J35" s="10">
        <f t="shared" si="56"/>
        <v>-33</v>
      </c>
      <c r="K35" s="10">
        <f t="shared" si="56"/>
        <v>-75</v>
      </c>
      <c r="L35" s="10">
        <f t="shared" si="56"/>
        <v>37</v>
      </c>
      <c r="M35" s="10">
        <f t="shared" ref="M35:M46" si="57">L4-M5</f>
        <v>0</v>
      </c>
      <c r="N35" s="10">
        <f t="shared" ref="N35:N46" si="58">M4-N5</f>
        <v>-3</v>
      </c>
      <c r="O35" s="10">
        <f t="shared" ref="O35:O46" si="59">N4-O5</f>
        <v>23</v>
      </c>
      <c r="P35" s="10">
        <f t="shared" ref="P35:P46" si="60">O4-P5</f>
        <v>44</v>
      </c>
      <c r="Q35" s="10">
        <f t="shared" ref="Q35:Q46" si="61">P4-Q5</f>
        <v>15</v>
      </c>
      <c r="R35" s="10">
        <f t="shared" ref="R35:R46" si="62">Q4-R5</f>
        <v>107</v>
      </c>
      <c r="S35" s="10">
        <f t="shared" ref="S35:T46" si="63">R4-S5</f>
        <v>-8</v>
      </c>
      <c r="T35" s="10">
        <f t="shared" si="63"/>
        <v>-24</v>
      </c>
      <c r="U35" s="49">
        <f t="shared" si="55"/>
        <v>-17.470588235294116</v>
      </c>
      <c r="W35" s="83" t="s">
        <v>27</v>
      </c>
      <c r="X35" s="83"/>
      <c r="Y35" s="83"/>
      <c r="Z35" s="83"/>
    </row>
    <row r="36" spans="1:26" ht="18" thickBot="1" x14ac:dyDescent="0.25">
      <c r="A36" s="8">
        <v>2</v>
      </c>
      <c r="B36" s="9" t="s">
        <v>28</v>
      </c>
      <c r="C36" s="10">
        <f t="shared" si="56"/>
        <v>100</v>
      </c>
      <c r="D36" s="10">
        <f t="shared" si="56"/>
        <v>-173</v>
      </c>
      <c r="E36" s="10">
        <f t="shared" si="56"/>
        <v>-338</v>
      </c>
      <c r="F36" s="10">
        <f t="shared" si="56"/>
        <v>99</v>
      </c>
      <c r="G36" s="10">
        <f t="shared" si="56"/>
        <v>76</v>
      </c>
      <c r="H36" s="10">
        <f t="shared" si="56"/>
        <v>304</v>
      </c>
      <c r="I36" s="10">
        <f t="shared" si="56"/>
        <v>-116</v>
      </c>
      <c r="J36" s="10">
        <f t="shared" si="56"/>
        <v>13</v>
      </c>
      <c r="K36" s="10">
        <f t="shared" si="56"/>
        <v>47</v>
      </c>
      <c r="L36" s="10">
        <f t="shared" si="56"/>
        <v>34</v>
      </c>
      <c r="M36" s="10">
        <f t="shared" si="57"/>
        <v>-12</v>
      </c>
      <c r="N36" s="10">
        <f t="shared" si="58"/>
        <v>13</v>
      </c>
      <c r="O36" s="10">
        <f t="shared" si="59"/>
        <v>23</v>
      </c>
      <c r="P36" s="10">
        <f t="shared" si="60"/>
        <v>-8</v>
      </c>
      <c r="Q36" s="10">
        <f t="shared" si="61"/>
        <v>-7</v>
      </c>
      <c r="R36" s="10">
        <f t="shared" si="62"/>
        <v>73</v>
      </c>
      <c r="S36" s="10">
        <f t="shared" si="63"/>
        <v>-8</v>
      </c>
      <c r="T36" s="10">
        <f t="shared" si="63"/>
        <v>-10</v>
      </c>
      <c r="U36" s="49">
        <f t="shared" si="55"/>
        <v>7.0588235294117645</v>
      </c>
      <c r="W36" s="7"/>
      <c r="X36" s="7"/>
      <c r="Y36" s="7"/>
      <c r="Z36" s="7"/>
    </row>
    <row r="37" spans="1:26" ht="18" thickBot="1" x14ac:dyDescent="0.25">
      <c r="A37" s="8">
        <v>3</v>
      </c>
      <c r="B37" s="9" t="s">
        <v>28</v>
      </c>
      <c r="C37" s="10">
        <f t="shared" si="56"/>
        <v>29</v>
      </c>
      <c r="D37" s="10">
        <f t="shared" si="56"/>
        <v>-157</v>
      </c>
      <c r="E37" s="10">
        <f t="shared" si="56"/>
        <v>-136</v>
      </c>
      <c r="F37" s="10">
        <f t="shared" si="56"/>
        <v>62</v>
      </c>
      <c r="G37" s="10">
        <f t="shared" si="56"/>
        <v>63</v>
      </c>
      <c r="H37" s="10">
        <f t="shared" si="56"/>
        <v>302</v>
      </c>
      <c r="I37" s="10">
        <f t="shared" si="56"/>
        <v>-254</v>
      </c>
      <c r="J37" s="10">
        <f t="shared" si="56"/>
        <v>-89</v>
      </c>
      <c r="K37" s="10">
        <f t="shared" si="56"/>
        <v>-32</v>
      </c>
      <c r="L37" s="10">
        <f t="shared" si="56"/>
        <v>9</v>
      </c>
      <c r="M37" s="10">
        <f t="shared" si="57"/>
        <v>-18</v>
      </c>
      <c r="N37" s="10">
        <f t="shared" si="58"/>
        <v>-5</v>
      </c>
      <c r="O37" s="10">
        <f t="shared" si="59"/>
        <v>-7</v>
      </c>
      <c r="P37" s="10">
        <f t="shared" si="60"/>
        <v>-17</v>
      </c>
      <c r="Q37" s="10">
        <f t="shared" si="61"/>
        <v>-48</v>
      </c>
      <c r="R37" s="10">
        <f t="shared" si="62"/>
        <v>43</v>
      </c>
      <c r="S37" s="10">
        <f t="shared" si="63"/>
        <v>-20</v>
      </c>
      <c r="T37" s="10">
        <f t="shared" si="63"/>
        <v>-53</v>
      </c>
      <c r="U37" s="49">
        <f t="shared" si="55"/>
        <v>-16.176470588235293</v>
      </c>
      <c r="W37" s="84" t="s">
        <v>29</v>
      </c>
      <c r="X37" s="84"/>
      <c r="Y37" s="84"/>
      <c r="Z37" s="84"/>
    </row>
    <row r="38" spans="1:26" ht="18" thickBot="1" x14ac:dyDescent="0.25">
      <c r="A38" s="8">
        <v>4</v>
      </c>
      <c r="B38" s="9" t="s">
        <v>28</v>
      </c>
      <c r="C38" s="10">
        <f t="shared" si="56"/>
        <v>-7551</v>
      </c>
      <c r="D38" s="10">
        <f t="shared" si="56"/>
        <v>-6727</v>
      </c>
      <c r="E38" s="10">
        <f t="shared" si="56"/>
        <v>-6800</v>
      </c>
      <c r="F38" s="10">
        <f t="shared" si="56"/>
        <v>-6541</v>
      </c>
      <c r="G38" s="10">
        <f t="shared" si="56"/>
        <v>-5592</v>
      </c>
      <c r="H38" s="10">
        <f t="shared" si="56"/>
        <v>-5653</v>
      </c>
      <c r="I38" s="10">
        <f t="shared" si="56"/>
        <v>-5907</v>
      </c>
      <c r="J38" s="10">
        <f t="shared" si="56"/>
        <v>-5361</v>
      </c>
      <c r="K38" s="10">
        <f t="shared" si="56"/>
        <v>-5164</v>
      </c>
      <c r="L38" s="10">
        <f t="shared" si="56"/>
        <v>-5452</v>
      </c>
      <c r="M38" s="10">
        <f t="shared" si="57"/>
        <v>-6174</v>
      </c>
      <c r="N38" s="10">
        <f t="shared" si="58"/>
        <v>-5689</v>
      </c>
      <c r="O38" s="10">
        <f t="shared" si="59"/>
        <v>-6595</v>
      </c>
      <c r="P38" s="10">
        <f t="shared" si="60"/>
        <v>-6210</v>
      </c>
      <c r="Q38" s="10">
        <f t="shared" si="61"/>
        <v>-6859</v>
      </c>
      <c r="R38" s="10">
        <f t="shared" si="62"/>
        <v>-6816</v>
      </c>
      <c r="S38" s="10">
        <f t="shared" si="63"/>
        <v>-6743</v>
      </c>
      <c r="T38" s="10">
        <f t="shared" si="63"/>
        <v>-6370</v>
      </c>
      <c r="U38" s="49">
        <f t="shared" si="55"/>
        <v>-6225.5294117647063</v>
      </c>
      <c r="W38" s="85" t="s">
        <v>30</v>
      </c>
      <c r="X38" s="85"/>
      <c r="Y38" s="85"/>
      <c r="Z38" s="85"/>
    </row>
    <row r="39" spans="1:26" ht="18" thickBot="1" x14ac:dyDescent="0.25">
      <c r="A39" s="8">
        <v>5</v>
      </c>
      <c r="B39" s="9" t="s">
        <v>28</v>
      </c>
      <c r="C39" s="10">
        <f t="shared" si="56"/>
        <v>-26723</v>
      </c>
      <c r="D39" s="10">
        <f t="shared" si="56"/>
        <v>-26189</v>
      </c>
      <c r="E39" s="10">
        <f t="shared" si="56"/>
        <v>-26289</v>
      </c>
      <c r="F39" s="10">
        <f t="shared" si="56"/>
        <v>-25218</v>
      </c>
      <c r="G39" s="10">
        <f t="shared" si="56"/>
        <v>-24580</v>
      </c>
      <c r="H39" s="10">
        <f t="shared" si="56"/>
        <v>-25930</v>
      </c>
      <c r="I39" s="10">
        <f t="shared" si="56"/>
        <v>-25465</v>
      </c>
      <c r="J39" s="10">
        <f t="shared" si="56"/>
        <v>-25446</v>
      </c>
      <c r="K39" s="10">
        <f t="shared" si="56"/>
        <v>-25467</v>
      </c>
      <c r="L39" s="10">
        <f t="shared" si="56"/>
        <v>-25700</v>
      </c>
      <c r="M39" s="10">
        <f t="shared" si="57"/>
        <v>-25091</v>
      </c>
      <c r="N39" s="10">
        <f t="shared" si="58"/>
        <v>-25665</v>
      </c>
      <c r="O39" s="10">
        <f t="shared" si="59"/>
        <v>-26376</v>
      </c>
      <c r="P39" s="10">
        <f t="shared" si="60"/>
        <v>-27687</v>
      </c>
      <c r="Q39" s="10">
        <f t="shared" si="61"/>
        <v>-28414</v>
      </c>
      <c r="R39" s="10">
        <f t="shared" si="62"/>
        <v>-28357</v>
      </c>
      <c r="S39" s="10">
        <f t="shared" si="63"/>
        <v>-26900</v>
      </c>
      <c r="T39" s="81">
        <f t="shared" si="63"/>
        <v>-28164</v>
      </c>
      <c r="U39" s="49">
        <f t="shared" si="55"/>
        <v>-26205.705882352941</v>
      </c>
      <c r="W39" s="86" t="s">
        <v>31</v>
      </c>
      <c r="X39" s="86"/>
      <c r="Y39" s="86"/>
      <c r="Z39" s="86"/>
    </row>
    <row r="40" spans="1:26" ht="18" thickBot="1" x14ac:dyDescent="0.25">
      <c r="A40" s="8">
        <v>6</v>
      </c>
      <c r="B40" s="9" t="s">
        <v>28</v>
      </c>
      <c r="C40" s="10">
        <f t="shared" si="56"/>
        <v>473</v>
      </c>
      <c r="D40" s="10">
        <f t="shared" si="56"/>
        <v>200</v>
      </c>
      <c r="E40" s="10">
        <f t="shared" si="56"/>
        <v>-349</v>
      </c>
      <c r="F40" s="10">
        <f t="shared" si="56"/>
        <v>-310</v>
      </c>
      <c r="G40" s="10">
        <f t="shared" si="56"/>
        <v>-461</v>
      </c>
      <c r="H40" s="10">
        <f t="shared" si="56"/>
        <v>-301</v>
      </c>
      <c r="I40" s="10">
        <f t="shared" si="56"/>
        <v>775</v>
      </c>
      <c r="J40" s="10">
        <f t="shared" si="56"/>
        <v>718</v>
      </c>
      <c r="K40" s="10">
        <f t="shared" si="56"/>
        <v>1178</v>
      </c>
      <c r="L40" s="10">
        <f t="shared" si="56"/>
        <v>1155</v>
      </c>
      <c r="M40" s="10">
        <f t="shared" si="57"/>
        <v>1448</v>
      </c>
      <c r="N40" s="10">
        <f t="shared" si="58"/>
        <v>226</v>
      </c>
      <c r="O40" s="10">
        <f t="shared" si="59"/>
        <v>1018</v>
      </c>
      <c r="P40" s="10">
        <f t="shared" si="60"/>
        <v>638</v>
      </c>
      <c r="Q40" s="10">
        <f t="shared" si="61"/>
        <v>635</v>
      </c>
      <c r="R40" s="10">
        <f t="shared" si="62"/>
        <v>647</v>
      </c>
      <c r="S40" s="10">
        <f t="shared" si="63"/>
        <v>1170</v>
      </c>
      <c r="T40" s="10">
        <f t="shared" si="63"/>
        <v>206</v>
      </c>
      <c r="U40" s="49">
        <f t="shared" si="55"/>
        <v>521.17647058823525</v>
      </c>
      <c r="W40" s="87" t="s">
        <v>32</v>
      </c>
      <c r="X40" s="87"/>
      <c r="Y40" s="87"/>
      <c r="Z40" s="87"/>
    </row>
    <row r="41" spans="1:26" ht="18" thickBot="1" x14ac:dyDescent="0.25">
      <c r="A41" s="8">
        <v>7</v>
      </c>
      <c r="B41" s="9" t="s">
        <v>28</v>
      </c>
      <c r="C41" s="10">
        <f t="shared" si="56"/>
        <v>-275</v>
      </c>
      <c r="D41" s="10">
        <f t="shared" si="56"/>
        <v>-45</v>
      </c>
      <c r="E41" s="10">
        <f t="shared" si="56"/>
        <v>-533</v>
      </c>
      <c r="F41" s="10">
        <f t="shared" si="56"/>
        <v>-805</v>
      </c>
      <c r="G41" s="10">
        <f t="shared" si="56"/>
        <v>-831</v>
      </c>
      <c r="H41" s="10">
        <f t="shared" si="56"/>
        <v>-664</v>
      </c>
      <c r="I41" s="10">
        <f t="shared" si="56"/>
        <v>-272</v>
      </c>
      <c r="J41" s="10">
        <f t="shared" si="56"/>
        <v>-321</v>
      </c>
      <c r="K41" s="10">
        <f t="shared" si="56"/>
        <v>-247</v>
      </c>
      <c r="L41" s="10">
        <f t="shared" si="56"/>
        <v>-245</v>
      </c>
      <c r="M41" s="10">
        <f t="shared" si="57"/>
        <v>355</v>
      </c>
      <c r="N41" s="10">
        <f t="shared" si="58"/>
        <v>-716</v>
      </c>
      <c r="O41" s="10">
        <f t="shared" si="59"/>
        <v>152</v>
      </c>
      <c r="P41" s="10">
        <f t="shared" si="60"/>
        <v>-394</v>
      </c>
      <c r="Q41" s="10">
        <f t="shared" si="61"/>
        <v>-162</v>
      </c>
      <c r="R41" s="10">
        <f t="shared" si="62"/>
        <v>-210</v>
      </c>
      <c r="S41" s="10">
        <f t="shared" si="63"/>
        <v>110</v>
      </c>
      <c r="T41" s="10">
        <f t="shared" si="63"/>
        <v>-578</v>
      </c>
      <c r="U41" s="49">
        <f t="shared" si="55"/>
        <v>-300.1764705882353</v>
      </c>
      <c r="W41" s="82" t="s">
        <v>33</v>
      </c>
      <c r="X41" s="82"/>
      <c r="Y41" s="82"/>
      <c r="Z41" s="82"/>
    </row>
    <row r="42" spans="1:26" ht="18" thickBot="1" x14ac:dyDescent="0.25">
      <c r="A42" s="8">
        <v>8</v>
      </c>
      <c r="B42" s="9" t="s">
        <v>28</v>
      </c>
      <c r="C42" s="10">
        <f t="shared" si="56"/>
        <v>3973</v>
      </c>
      <c r="D42" s="10">
        <f t="shared" si="56"/>
        <v>4173</v>
      </c>
      <c r="E42" s="10">
        <f t="shared" si="56"/>
        <v>3603</v>
      </c>
      <c r="F42" s="10">
        <f t="shared" si="56"/>
        <v>3336</v>
      </c>
      <c r="G42" s="10">
        <f t="shared" si="56"/>
        <v>4360</v>
      </c>
      <c r="H42" s="10">
        <f t="shared" si="56"/>
        <v>3615</v>
      </c>
      <c r="I42" s="10">
        <f t="shared" si="56"/>
        <v>3876</v>
      </c>
      <c r="J42" s="10">
        <f t="shared" si="56"/>
        <v>3330</v>
      </c>
      <c r="K42" s="10">
        <f t="shared" si="56"/>
        <v>3503</v>
      </c>
      <c r="L42" s="10">
        <f t="shared" si="56"/>
        <v>3206</v>
      </c>
      <c r="M42" s="10">
        <f t="shared" si="57"/>
        <v>3001</v>
      </c>
      <c r="N42" s="10">
        <f t="shared" si="58"/>
        <v>2230</v>
      </c>
      <c r="O42" s="10">
        <f t="shared" si="59"/>
        <v>2153</v>
      </c>
      <c r="P42" s="10">
        <f t="shared" si="60"/>
        <v>2293</v>
      </c>
      <c r="Q42" s="10">
        <f t="shared" si="61"/>
        <v>2760</v>
      </c>
      <c r="R42" s="10">
        <f t="shared" si="62"/>
        <v>2074</v>
      </c>
      <c r="S42" s="10">
        <f t="shared" si="63"/>
        <v>1967</v>
      </c>
      <c r="T42" s="10">
        <f t="shared" si="63"/>
        <v>1728</v>
      </c>
      <c r="U42" s="49">
        <f t="shared" si="55"/>
        <v>3144.294117647059</v>
      </c>
      <c r="W42" s="82"/>
      <c r="X42" s="82"/>
      <c r="Y42" s="82"/>
      <c r="Z42" s="82"/>
    </row>
    <row r="43" spans="1:26" ht="18" thickBot="1" x14ac:dyDescent="0.25">
      <c r="A43" s="8">
        <v>9</v>
      </c>
      <c r="B43" s="9" t="s">
        <v>28</v>
      </c>
      <c r="C43" s="10">
        <f t="shared" si="56"/>
        <v>13829</v>
      </c>
      <c r="D43" s="10">
        <f t="shared" si="56"/>
        <v>15652</v>
      </c>
      <c r="E43" s="10">
        <f t="shared" si="56"/>
        <v>15678</v>
      </c>
      <c r="F43" s="10">
        <f t="shared" si="56"/>
        <v>14649</v>
      </c>
      <c r="G43" s="10">
        <f t="shared" si="56"/>
        <v>15541</v>
      </c>
      <c r="H43" s="10">
        <f t="shared" si="56"/>
        <v>14281</v>
      </c>
      <c r="I43" s="10">
        <f t="shared" si="56"/>
        <v>14755</v>
      </c>
      <c r="J43" s="10">
        <f t="shared" si="56"/>
        <v>14253</v>
      </c>
      <c r="K43" s="10">
        <f t="shared" si="56"/>
        <v>13853</v>
      </c>
      <c r="L43" s="10">
        <f t="shared" si="56"/>
        <v>13687</v>
      </c>
      <c r="M43" s="10">
        <f t="shared" si="57"/>
        <v>13108</v>
      </c>
      <c r="N43" s="10">
        <f t="shared" si="58"/>
        <v>13072</v>
      </c>
      <c r="O43" s="10">
        <f t="shared" si="59"/>
        <v>13412</v>
      </c>
      <c r="P43" s="10">
        <f t="shared" si="60"/>
        <v>13988</v>
      </c>
      <c r="Q43" s="10">
        <f t="shared" si="61"/>
        <v>14116</v>
      </c>
      <c r="R43" s="10">
        <f t="shared" si="62"/>
        <v>14539</v>
      </c>
      <c r="S43" s="10">
        <f t="shared" si="63"/>
        <v>14993</v>
      </c>
      <c r="T43" s="81">
        <f t="shared" si="63"/>
        <v>16736</v>
      </c>
      <c r="U43" s="49">
        <f t="shared" si="55"/>
        <v>14318</v>
      </c>
      <c r="W43" s="82"/>
      <c r="X43" s="82"/>
      <c r="Y43" s="82"/>
      <c r="Z43" s="82"/>
    </row>
    <row r="44" spans="1:26" ht="18" thickBot="1" x14ac:dyDescent="0.25">
      <c r="A44" s="8">
        <v>10</v>
      </c>
      <c r="B44" s="9" t="s">
        <v>28</v>
      </c>
      <c r="C44" s="10">
        <f t="shared" si="56"/>
        <v>4467</v>
      </c>
      <c r="D44" s="10">
        <f t="shared" si="56"/>
        <v>5243</v>
      </c>
      <c r="E44" s="10">
        <f t="shared" si="56"/>
        <v>4952</v>
      </c>
      <c r="F44" s="10">
        <f t="shared" si="56"/>
        <v>4271</v>
      </c>
      <c r="G44" s="10">
        <f t="shared" si="56"/>
        <v>4731</v>
      </c>
      <c r="H44" s="10">
        <f t="shared" si="56"/>
        <v>4102</v>
      </c>
      <c r="I44" s="10">
        <f t="shared" si="56"/>
        <v>4489</v>
      </c>
      <c r="J44" s="10">
        <f t="shared" si="56"/>
        <v>4131</v>
      </c>
      <c r="K44" s="10">
        <f t="shared" si="56"/>
        <v>3379</v>
      </c>
      <c r="L44" s="10">
        <f t="shared" si="56"/>
        <v>3532</v>
      </c>
      <c r="M44" s="10">
        <f t="shared" si="57"/>
        <v>3553</v>
      </c>
      <c r="N44" s="10">
        <f t="shared" si="58"/>
        <v>3647</v>
      </c>
      <c r="O44" s="10">
        <f t="shared" si="59"/>
        <v>3648</v>
      </c>
      <c r="P44" s="10">
        <f t="shared" si="60"/>
        <v>3057</v>
      </c>
      <c r="Q44" s="10">
        <f t="shared" si="61"/>
        <v>3792</v>
      </c>
      <c r="R44" s="10">
        <f t="shared" si="62"/>
        <v>3642</v>
      </c>
      <c r="S44" s="10">
        <f t="shared" si="63"/>
        <v>3521</v>
      </c>
      <c r="T44" s="10">
        <f t="shared" si="63"/>
        <v>4431</v>
      </c>
      <c r="U44" s="49">
        <f t="shared" si="55"/>
        <v>4009.2352941176468</v>
      </c>
    </row>
    <row r="45" spans="1:26" ht="18" thickBot="1" x14ac:dyDescent="0.25">
      <c r="A45" s="43">
        <v>11</v>
      </c>
      <c r="B45" s="26" t="s">
        <v>28</v>
      </c>
      <c r="C45" s="49">
        <f t="shared" si="56"/>
        <v>2932</v>
      </c>
      <c r="D45" s="49">
        <f t="shared" si="56"/>
        <v>3197</v>
      </c>
      <c r="E45" s="49">
        <f t="shared" si="56"/>
        <v>4050</v>
      </c>
      <c r="F45" s="49">
        <f t="shared" si="56"/>
        <v>2767</v>
      </c>
      <c r="G45" s="49">
        <f t="shared" si="56"/>
        <v>2850</v>
      </c>
      <c r="H45" s="49">
        <f t="shared" si="56"/>
        <v>3106</v>
      </c>
      <c r="I45" s="49">
        <f t="shared" si="56"/>
        <v>3229</v>
      </c>
      <c r="J45" s="49">
        <f t="shared" si="56"/>
        <v>2999</v>
      </c>
      <c r="K45" s="49">
        <f t="shared" si="56"/>
        <v>2804</v>
      </c>
      <c r="L45" s="49">
        <f t="shared" si="56"/>
        <v>2991</v>
      </c>
      <c r="M45" s="49">
        <f t="shared" si="57"/>
        <v>3163</v>
      </c>
      <c r="N45" s="49">
        <f t="shared" si="58"/>
        <v>2743</v>
      </c>
      <c r="O45" s="49">
        <f t="shared" si="59"/>
        <v>3122</v>
      </c>
      <c r="P45" s="49">
        <f t="shared" si="60"/>
        <v>2726</v>
      </c>
      <c r="Q45" s="49">
        <f t="shared" si="61"/>
        <v>2870</v>
      </c>
      <c r="R45" s="49">
        <f t="shared" si="62"/>
        <v>2691</v>
      </c>
      <c r="S45" s="49">
        <f t="shared" si="63"/>
        <v>2544</v>
      </c>
      <c r="T45" s="49">
        <f t="shared" si="63"/>
        <v>2950</v>
      </c>
      <c r="U45" s="49">
        <f t="shared" si="55"/>
        <v>2987.294117647059</v>
      </c>
    </row>
    <row r="46" spans="1:26" ht="18" thickBot="1" x14ac:dyDescent="0.25">
      <c r="A46" s="8">
        <v>12</v>
      </c>
      <c r="B46" s="9" t="s">
        <v>28</v>
      </c>
      <c r="C46" s="10">
        <f t="shared" si="56"/>
        <v>7322</v>
      </c>
      <c r="D46" s="10">
        <f t="shared" si="56"/>
        <v>7535</v>
      </c>
      <c r="E46" s="10">
        <f t="shared" si="56"/>
        <v>7952</v>
      </c>
      <c r="F46" s="10">
        <f t="shared" si="56"/>
        <v>7557</v>
      </c>
      <c r="G46" s="10">
        <f t="shared" si="56"/>
        <v>7261</v>
      </c>
      <c r="H46" s="10">
        <f t="shared" si="56"/>
        <v>7772</v>
      </c>
      <c r="I46" s="10">
        <f t="shared" si="56"/>
        <v>7360</v>
      </c>
      <c r="J46" s="10">
        <f t="shared" si="56"/>
        <v>7027</v>
      </c>
      <c r="K46" s="10">
        <f t="shared" si="56"/>
        <v>6816</v>
      </c>
      <c r="L46" s="10">
        <f t="shared" si="56"/>
        <v>6705</v>
      </c>
      <c r="M46" s="10">
        <f t="shared" si="57"/>
        <v>6636</v>
      </c>
      <c r="N46" s="10">
        <f t="shared" si="58"/>
        <v>5877</v>
      </c>
      <c r="O46" s="10">
        <f t="shared" si="59"/>
        <v>6098</v>
      </c>
      <c r="P46" s="10">
        <f t="shared" si="60"/>
        <v>5456</v>
      </c>
      <c r="Q46" s="10">
        <f t="shared" si="61"/>
        <v>5444</v>
      </c>
      <c r="R46" s="10">
        <f t="shared" si="62"/>
        <v>5275</v>
      </c>
      <c r="S46" s="10">
        <f t="shared" si="63"/>
        <v>4517</v>
      </c>
      <c r="T46" s="10">
        <f t="shared" si="63"/>
        <v>4731</v>
      </c>
      <c r="U46" s="49">
        <f t="shared" si="55"/>
        <v>6624.1176470588234</v>
      </c>
    </row>
    <row r="47" spans="1:26" ht="35" thickBot="1" x14ac:dyDescent="0.25">
      <c r="A47" s="8" t="s">
        <v>34</v>
      </c>
      <c r="B47" s="9" t="s">
        <v>28</v>
      </c>
      <c r="C47" s="10" t="s">
        <v>28</v>
      </c>
      <c r="D47" s="10" t="s">
        <v>28</v>
      </c>
      <c r="E47" s="10" t="s">
        <v>28</v>
      </c>
      <c r="F47" s="10" t="s">
        <v>28</v>
      </c>
      <c r="G47" s="10">
        <f t="shared" ref="G47:L47" si="64">B11-G16</f>
        <v>34605</v>
      </c>
      <c r="H47" s="10">
        <f t="shared" si="64"/>
        <v>34744</v>
      </c>
      <c r="I47" s="10">
        <f t="shared" si="64"/>
        <v>33449</v>
      </c>
      <c r="J47" s="10">
        <f t="shared" si="64"/>
        <v>33235</v>
      </c>
      <c r="K47" s="10">
        <f t="shared" si="64"/>
        <v>32945</v>
      </c>
      <c r="L47" s="10">
        <f t="shared" si="64"/>
        <v>32010</v>
      </c>
      <c r="M47" s="10">
        <f t="shared" ref="M47" si="65">H11-M16</f>
        <v>31135</v>
      </c>
      <c r="N47" s="10">
        <f t="shared" ref="N47" si="66">I11-N16</f>
        <v>29755</v>
      </c>
      <c r="O47" s="10">
        <f t="shared" ref="O47" si="67">J11-O16</f>
        <v>29584</v>
      </c>
      <c r="P47" s="10">
        <f t="shared" ref="P47" si="68">K11-P16</f>
        <v>28539</v>
      </c>
      <c r="Q47" s="10">
        <f t="shared" ref="Q47" si="69">L11-Q16</f>
        <v>27891</v>
      </c>
      <c r="R47" s="10">
        <f t="shared" ref="R47" si="70">M11-R16</f>
        <v>26844</v>
      </c>
      <c r="S47" s="10">
        <f>N11-S16</f>
        <v>27141</v>
      </c>
      <c r="T47" s="10">
        <f>O11-T16</f>
        <v>27326</v>
      </c>
      <c r="U47" s="49">
        <f t="shared" si="55"/>
        <v>30913.615384615383</v>
      </c>
    </row>
    <row r="48" spans="1:26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26" ht="16" x14ac:dyDescent="0.2">
      <c r="A49" s="6" t="s">
        <v>69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3"/>
      <c r="N49" s="23"/>
      <c r="O49" s="23"/>
      <c r="P49" s="23"/>
      <c r="Q49" s="23"/>
    </row>
    <row r="50" spans="1:26" ht="16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3"/>
      <c r="N50" s="23"/>
      <c r="O50" s="23"/>
      <c r="P50" s="23"/>
      <c r="Q50" s="23"/>
    </row>
    <row r="51" spans="1:26" ht="17" x14ac:dyDescent="0.2">
      <c r="A51" s="24" t="s">
        <v>0</v>
      </c>
      <c r="B51" s="24" t="s">
        <v>1</v>
      </c>
      <c r="C51" s="24" t="s">
        <v>2</v>
      </c>
      <c r="D51" s="24" t="s">
        <v>3</v>
      </c>
      <c r="E51" s="24" t="s">
        <v>4</v>
      </c>
      <c r="F51" s="24" t="s">
        <v>5</v>
      </c>
      <c r="G51" s="24" t="s">
        <v>6</v>
      </c>
      <c r="H51" s="24" t="s">
        <v>7</v>
      </c>
      <c r="I51" s="24" t="s">
        <v>8</v>
      </c>
      <c r="J51" s="24" t="s">
        <v>9</v>
      </c>
      <c r="K51" s="24" t="s">
        <v>10</v>
      </c>
      <c r="L51" s="24" t="s">
        <v>11</v>
      </c>
      <c r="M51" s="24" t="s">
        <v>54</v>
      </c>
      <c r="N51" s="24" t="s">
        <v>55</v>
      </c>
      <c r="O51" s="24" t="s">
        <v>56</v>
      </c>
      <c r="P51" s="24" t="s">
        <v>57</v>
      </c>
      <c r="Q51" s="24" t="s">
        <v>60</v>
      </c>
      <c r="R51" s="24" t="s">
        <v>61</v>
      </c>
      <c r="S51" s="24" t="s">
        <v>62</v>
      </c>
      <c r="T51" s="24" t="s">
        <v>65</v>
      </c>
      <c r="U51" s="24" t="s">
        <v>26</v>
      </c>
    </row>
    <row r="52" spans="1:26" ht="18" thickBot="1" x14ac:dyDescent="0.25">
      <c r="A52" s="43">
        <v>1</v>
      </c>
      <c r="B52" s="26" t="s">
        <v>28</v>
      </c>
      <c r="C52" s="50">
        <f t="shared" ref="C52:L63" si="71">(B4-C5)/B4</f>
        <v>-3.7859007832898174E-2</v>
      </c>
      <c r="D52" s="50">
        <f t="shared" si="71"/>
        <v>-0.10474006116207951</v>
      </c>
      <c r="E52" s="50">
        <f t="shared" si="71"/>
        <v>-0.28041415012942189</v>
      </c>
      <c r="F52" s="50">
        <f t="shared" si="71"/>
        <v>-5.1357300073367569E-3</v>
      </c>
      <c r="G52" s="50">
        <f t="shared" si="71"/>
        <v>5.6559308719560095E-2</v>
      </c>
      <c r="H52" s="50">
        <f t="shared" si="71"/>
        <v>0.2560646900269542</v>
      </c>
      <c r="I52" s="50">
        <f t="shared" si="71"/>
        <v>-0.29923273657289001</v>
      </c>
      <c r="J52" s="50">
        <f t="shared" si="71"/>
        <v>-3.9007092198581561E-2</v>
      </c>
      <c r="K52" s="50">
        <f t="shared" si="71"/>
        <v>-0.10013351134846461</v>
      </c>
      <c r="L52" s="50">
        <f>(K4-L5)/K4</f>
        <v>5.0684931506849315E-2</v>
      </c>
      <c r="M52" s="50">
        <f t="shared" ref="M52:P62" si="72">(L4-M5)/L4</f>
        <v>0</v>
      </c>
      <c r="N52" s="50">
        <f t="shared" si="72"/>
        <v>-4.7543581616481777E-3</v>
      </c>
      <c r="O52" s="50">
        <f t="shared" si="72"/>
        <v>3.5222052067381319E-2</v>
      </c>
      <c r="P52" s="50">
        <f t="shared" si="72"/>
        <v>7.4702886247877756E-2</v>
      </c>
      <c r="Q52" s="50">
        <f t="shared" ref="Q52:Q63" si="73">(P4-Q5)/P4</f>
        <v>2.4630541871921183E-2</v>
      </c>
      <c r="R52" s="50">
        <f t="shared" ref="R52:S63" si="74">(Q4-R5)/Q4</f>
        <v>0.19705340699815838</v>
      </c>
      <c r="S52" s="50">
        <f>(R4-S5)/R4</f>
        <v>-1.7316017316017316E-2</v>
      </c>
      <c r="T52" s="50">
        <f>(S4-T5)/S4</f>
        <v>-4.9484536082474224E-2</v>
      </c>
      <c r="U52" s="51">
        <f>AVERAGE(C52:T52)</f>
        <v>-1.3508854631839446E-2</v>
      </c>
    </row>
    <row r="53" spans="1:26" ht="18" thickBot="1" x14ac:dyDescent="0.25">
      <c r="A53" s="8">
        <v>2</v>
      </c>
      <c r="B53" s="9" t="s">
        <v>28</v>
      </c>
      <c r="C53" s="52">
        <f t="shared" si="71"/>
        <v>5.8038305281485777E-2</v>
      </c>
      <c r="D53" s="52">
        <f t="shared" si="71"/>
        <v>-0.10880503144654088</v>
      </c>
      <c r="E53" s="52">
        <f t="shared" si="71"/>
        <v>-0.23391003460207613</v>
      </c>
      <c r="F53" s="52">
        <f t="shared" si="71"/>
        <v>6.6711590296495954E-2</v>
      </c>
      <c r="G53" s="52">
        <f t="shared" si="71"/>
        <v>5.5474452554744529E-2</v>
      </c>
      <c r="H53" s="52">
        <f t="shared" si="71"/>
        <v>0.25312239800166531</v>
      </c>
      <c r="I53" s="52">
        <f t="shared" si="71"/>
        <v>-0.14009661835748793</v>
      </c>
      <c r="J53" s="52">
        <f t="shared" si="71"/>
        <v>1.2795275590551181E-2</v>
      </c>
      <c r="K53" s="52">
        <f t="shared" si="71"/>
        <v>5.3469852104664393E-2</v>
      </c>
      <c r="L53" s="52">
        <f t="shared" si="71"/>
        <v>4.12621359223301E-2</v>
      </c>
      <c r="M53" s="52">
        <f t="shared" si="72"/>
        <v>-1.7316017316017316E-2</v>
      </c>
      <c r="N53" s="52">
        <f t="shared" si="72"/>
        <v>1.9005847953216373E-2</v>
      </c>
      <c r="O53" s="52">
        <f t="shared" si="72"/>
        <v>3.6277602523659309E-2</v>
      </c>
      <c r="P53" s="52">
        <f t="shared" si="72"/>
        <v>-1.2698412698412698E-2</v>
      </c>
      <c r="Q53" s="52">
        <f t="shared" si="73"/>
        <v>-1.2844036697247707E-2</v>
      </c>
      <c r="R53" s="52">
        <f t="shared" si="74"/>
        <v>0.12289562289562289</v>
      </c>
      <c r="S53" s="52">
        <f t="shared" si="74"/>
        <v>-1.834862385321101E-2</v>
      </c>
      <c r="T53" s="52">
        <f>(S5-T6)/S5</f>
        <v>-2.1276595744680851E-2</v>
      </c>
      <c r="U53" s="51">
        <f>AVERAGE(C53:T53)</f>
        <v>8.5420951338200726E-3</v>
      </c>
      <c r="W53" s="83" t="s">
        <v>27</v>
      </c>
      <c r="X53" s="83"/>
      <c r="Y53" s="83"/>
      <c r="Z53" s="83"/>
    </row>
    <row r="54" spans="1:26" ht="18" thickBot="1" x14ac:dyDescent="0.25">
      <c r="A54" s="8">
        <v>3</v>
      </c>
      <c r="B54" s="9" t="s">
        <v>28</v>
      </c>
      <c r="C54" s="52">
        <f t="shared" si="71"/>
        <v>1.5025906735751295E-2</v>
      </c>
      <c r="D54" s="52">
        <f t="shared" si="71"/>
        <v>-9.6734442390634626E-2</v>
      </c>
      <c r="E54" s="52">
        <f t="shared" si="71"/>
        <v>-7.7141236528644352E-2</v>
      </c>
      <c r="F54" s="52">
        <f t="shared" si="71"/>
        <v>3.4772854739203586E-2</v>
      </c>
      <c r="G54" s="52">
        <f t="shared" si="71"/>
        <v>4.5487364620938629E-2</v>
      </c>
      <c r="H54" s="52">
        <f t="shared" si="71"/>
        <v>0.23338485316846985</v>
      </c>
      <c r="I54" s="52">
        <f t="shared" si="71"/>
        <v>-0.28316610925306579</v>
      </c>
      <c r="J54" s="52">
        <f t="shared" si="71"/>
        <v>-9.4279661016949151E-2</v>
      </c>
      <c r="K54" s="52">
        <f t="shared" si="71"/>
        <v>-3.1904287138584245E-2</v>
      </c>
      <c r="L54" s="52">
        <f t="shared" si="71"/>
        <v>1.0817307692307692E-2</v>
      </c>
      <c r="M54" s="52">
        <f t="shared" si="72"/>
        <v>-2.2784810126582278E-2</v>
      </c>
      <c r="N54" s="52">
        <f t="shared" si="72"/>
        <v>-7.0921985815602835E-3</v>
      </c>
      <c r="O54" s="52">
        <f t="shared" si="72"/>
        <v>-1.0432190760059613E-2</v>
      </c>
      <c r="P54" s="52">
        <f t="shared" si="72"/>
        <v>-2.7823240589198037E-2</v>
      </c>
      <c r="Q54" s="52">
        <f t="shared" si="73"/>
        <v>-7.5235109717868343E-2</v>
      </c>
      <c r="R54" s="52">
        <f t="shared" si="74"/>
        <v>7.789855072463768E-2</v>
      </c>
      <c r="S54" s="52">
        <f t="shared" si="74"/>
        <v>-3.8387715930902108E-2</v>
      </c>
      <c r="T54" s="52">
        <f>(S6-T7)/S6</f>
        <v>-0.11936936936936937</v>
      </c>
      <c r="U54" s="51">
        <f>AVERAGE(C54:T54)</f>
        <v>-2.5942418540117196E-2</v>
      </c>
      <c r="W54" s="84" t="s">
        <v>35</v>
      </c>
      <c r="X54" s="84"/>
      <c r="Y54" s="84"/>
      <c r="Z54" s="84"/>
    </row>
    <row r="55" spans="1:26" ht="18" thickBot="1" x14ac:dyDescent="0.25">
      <c r="A55" s="8">
        <v>4</v>
      </c>
      <c r="B55" s="9" t="s">
        <v>28</v>
      </c>
      <c r="C55" s="52">
        <f t="shared" si="71"/>
        <v>-3.4044183949504059</v>
      </c>
      <c r="D55" s="52">
        <f t="shared" si="71"/>
        <v>-3.5386638611257233</v>
      </c>
      <c r="E55" s="52">
        <f t="shared" si="71"/>
        <v>-3.8202247191011236</v>
      </c>
      <c r="F55" s="52">
        <f t="shared" si="71"/>
        <v>-3.4444444444444446</v>
      </c>
      <c r="G55" s="52">
        <f t="shared" si="71"/>
        <v>-3.2492736780941311</v>
      </c>
      <c r="H55" s="52">
        <f t="shared" si="71"/>
        <v>-4.276096822995461</v>
      </c>
      <c r="I55" s="52">
        <f t="shared" si="71"/>
        <v>-5.9546370967741939</v>
      </c>
      <c r="J55" s="52">
        <f t="shared" si="71"/>
        <v>-4.6576889661164209</v>
      </c>
      <c r="K55" s="52">
        <f t="shared" si="71"/>
        <v>-4.999031945788964</v>
      </c>
      <c r="L55" s="52">
        <f t="shared" si="71"/>
        <v>-5.2676328502415455</v>
      </c>
      <c r="M55" s="52">
        <f t="shared" si="72"/>
        <v>-7.5018226002430133</v>
      </c>
      <c r="N55" s="52">
        <f t="shared" si="72"/>
        <v>-7.0408415841584162</v>
      </c>
      <c r="O55" s="52">
        <f t="shared" si="72"/>
        <v>-9.2887323943661979</v>
      </c>
      <c r="P55" s="52">
        <f t="shared" si="72"/>
        <v>-9.1592920353982308</v>
      </c>
      <c r="Q55" s="52">
        <f>(P7-Q8)/P7</f>
        <v>-10.921974522292993</v>
      </c>
      <c r="R55" s="52">
        <f t="shared" si="74"/>
        <v>-9.9358600583090375</v>
      </c>
      <c r="S55" s="52">
        <f t="shared" si="74"/>
        <v>-13.2475442043222</v>
      </c>
      <c r="T55" s="52">
        <f>(S7-T8)/S7</f>
        <v>-11.77449168207024</v>
      </c>
      <c r="U55" s="51">
        <f>AVERAGE(C55:T55)</f>
        <v>-6.7490373255995966</v>
      </c>
      <c r="W55" s="85" t="s">
        <v>36</v>
      </c>
      <c r="X55" s="85"/>
      <c r="Y55" s="85"/>
      <c r="Z55" s="85"/>
    </row>
    <row r="56" spans="1:26" ht="18" thickBot="1" x14ac:dyDescent="0.25">
      <c r="A56" s="8">
        <v>5</v>
      </c>
      <c r="B56" s="9" t="s">
        <v>28</v>
      </c>
      <c r="C56" s="52">
        <f t="shared" si="71"/>
        <v>-2.5106163096580234</v>
      </c>
      <c r="D56" s="52">
        <f t="shared" si="71"/>
        <v>-2.6808271061521136</v>
      </c>
      <c r="E56" s="52">
        <f t="shared" si="71"/>
        <v>-3.0469401947148818</v>
      </c>
      <c r="F56" s="52">
        <f t="shared" si="71"/>
        <v>-2.9391608391608393</v>
      </c>
      <c r="G56" s="52">
        <f t="shared" si="71"/>
        <v>-2.9123222748815167</v>
      </c>
      <c r="H56" s="52">
        <f t="shared" si="71"/>
        <v>-3.5457404621906194</v>
      </c>
      <c r="I56" s="52">
        <f t="shared" si="71"/>
        <v>-3.6508960573476701</v>
      </c>
      <c r="J56" s="52">
        <f t="shared" si="71"/>
        <v>-3.6883606319756486</v>
      </c>
      <c r="K56" s="52">
        <f t="shared" si="71"/>
        <v>-3.9107800982800982</v>
      </c>
      <c r="L56" s="52">
        <f t="shared" si="71"/>
        <v>-4.1471679845086333</v>
      </c>
      <c r="M56" s="52">
        <f t="shared" si="72"/>
        <v>-3.8678896254046555</v>
      </c>
      <c r="N56" s="52">
        <f t="shared" si="72"/>
        <v>-3.6680005716735744</v>
      </c>
      <c r="O56" s="52">
        <f t="shared" si="72"/>
        <v>-4.0597198707095581</v>
      </c>
      <c r="P56" s="52">
        <f t="shared" si="72"/>
        <v>-3.7901437371663245</v>
      </c>
      <c r="Q56" s="52">
        <f t="shared" si="73"/>
        <v>-4.1251451800232291</v>
      </c>
      <c r="R56" s="52">
        <f t="shared" si="74"/>
        <v>-3.7874983304394285</v>
      </c>
      <c r="S56" s="52">
        <f t="shared" si="74"/>
        <v>-3.5857104772060784</v>
      </c>
      <c r="T56" s="52">
        <f>(S8-T9)/S8</f>
        <v>-3.883618312189741</v>
      </c>
      <c r="U56" s="51">
        <f>AVERAGE(C56:T56)</f>
        <v>-3.5444743368712572</v>
      </c>
      <c r="W56" s="86" t="s">
        <v>37</v>
      </c>
      <c r="X56" s="86"/>
      <c r="Y56" s="86"/>
      <c r="Z56" s="86"/>
    </row>
    <row r="57" spans="1:26" ht="18" thickBot="1" x14ac:dyDescent="0.25">
      <c r="A57" s="8">
        <v>6</v>
      </c>
      <c r="B57" s="9" t="s">
        <v>28</v>
      </c>
      <c r="C57" s="52">
        <f t="shared" si="71"/>
        <v>1.2387062982846668E-2</v>
      </c>
      <c r="D57" s="52">
        <f t="shared" si="71"/>
        <v>5.3523162148419725E-3</v>
      </c>
      <c r="E57" s="52">
        <f t="shared" si="71"/>
        <v>-9.705767840258079E-3</v>
      </c>
      <c r="F57" s="52">
        <f t="shared" si="71"/>
        <v>-8.8781968668556858E-3</v>
      </c>
      <c r="G57" s="52">
        <f t="shared" si="71"/>
        <v>-1.3639860346766081E-2</v>
      </c>
      <c r="H57" s="52">
        <f t="shared" si="71"/>
        <v>-9.1156874621441553E-3</v>
      </c>
      <c r="I57" s="52">
        <f t="shared" si="71"/>
        <v>2.3313178714315794E-2</v>
      </c>
      <c r="J57" s="52">
        <f t="shared" si="71"/>
        <v>2.2133168927250309E-2</v>
      </c>
      <c r="K57" s="52">
        <f t="shared" si="71"/>
        <v>3.6419848508270208E-2</v>
      </c>
      <c r="L57" s="52">
        <f t="shared" si="71"/>
        <v>3.6117452077926139E-2</v>
      </c>
      <c r="M57" s="52">
        <f t="shared" si="72"/>
        <v>4.5396118757249901E-2</v>
      </c>
      <c r="N57" s="52">
        <f t="shared" si="72"/>
        <v>7.1568813731078601E-3</v>
      </c>
      <c r="O57" s="52">
        <f t="shared" si="72"/>
        <v>3.1167717837242054E-2</v>
      </c>
      <c r="P57" s="52">
        <f t="shared" si="72"/>
        <v>1.9408024822802909E-2</v>
      </c>
      <c r="Q57" s="52">
        <f t="shared" si="73"/>
        <v>1.8147005029721081E-2</v>
      </c>
      <c r="R57" s="52">
        <f t="shared" si="74"/>
        <v>1.8327573508583082E-2</v>
      </c>
      <c r="S57" s="52">
        <f t="shared" si="74"/>
        <v>3.2641446267157682E-2</v>
      </c>
      <c r="T57" s="52">
        <f>(S9-T10)/T10</f>
        <v>6.024096385542169E-3</v>
      </c>
      <c r="U57" s="51">
        <f>AVERAGE(C57:T57)</f>
        <v>1.5147354382824104E-2</v>
      </c>
      <c r="W57" s="87" t="s">
        <v>38</v>
      </c>
      <c r="X57" s="87"/>
      <c r="Y57" s="87"/>
      <c r="Z57" s="87"/>
    </row>
    <row r="58" spans="1:26" ht="18" thickBot="1" x14ac:dyDescent="0.25">
      <c r="A58" s="8">
        <v>7</v>
      </c>
      <c r="B58" s="9" t="s">
        <v>28</v>
      </c>
      <c r="C58" s="52">
        <f t="shared" si="71"/>
        <v>-7.0099413713994394E-3</v>
      </c>
      <c r="D58" s="52">
        <f t="shared" si="71"/>
        <v>-1.1932541366143402E-3</v>
      </c>
      <c r="E58" s="52">
        <f t="shared" si="71"/>
        <v>-1.4340678558936691E-2</v>
      </c>
      <c r="F58" s="52">
        <f t="shared" si="71"/>
        <v>-2.2172032941306083E-2</v>
      </c>
      <c r="G58" s="52">
        <f t="shared" si="71"/>
        <v>-2.3589860050529425E-2</v>
      </c>
      <c r="H58" s="52">
        <f t="shared" si="71"/>
        <v>-1.9381768294462767E-2</v>
      </c>
      <c r="I58" s="52">
        <f t="shared" si="71"/>
        <v>-8.1630203175174811E-3</v>
      </c>
      <c r="J58" s="52">
        <f t="shared" si="71"/>
        <v>-9.8866576321300966E-3</v>
      </c>
      <c r="K58" s="52">
        <f t="shared" si="71"/>
        <v>-7.7863943004854675E-3</v>
      </c>
      <c r="L58" s="52">
        <f t="shared" si="71"/>
        <v>-7.8608784932781475E-3</v>
      </c>
      <c r="M58" s="52">
        <f t="shared" si="72"/>
        <v>1.1516999740461978E-2</v>
      </c>
      <c r="N58" s="52">
        <f t="shared" si="72"/>
        <v>-2.3514729547768398E-2</v>
      </c>
      <c r="O58" s="52">
        <f t="shared" si="72"/>
        <v>4.8481755549885175E-3</v>
      </c>
      <c r="P58" s="52">
        <f t="shared" si="72"/>
        <v>-1.2451017570471495E-2</v>
      </c>
      <c r="Q58" s="52">
        <f t="shared" si="73"/>
        <v>-5.0255932992089346E-3</v>
      </c>
      <c r="R58" s="52">
        <f t="shared" si="74"/>
        <v>-6.1122915271996977E-3</v>
      </c>
      <c r="S58" s="52">
        <f t="shared" si="74"/>
        <v>3.1741451450007212E-3</v>
      </c>
      <c r="T58" s="52">
        <f>(S10-T11)/S10</f>
        <v>-1.6669550671973236E-2</v>
      </c>
      <c r="U58" s="51">
        <f>AVERAGE(C58:T58)</f>
        <v>-9.2010193484905814E-3</v>
      </c>
      <c r="W58" s="82" t="s">
        <v>33</v>
      </c>
      <c r="X58" s="82"/>
      <c r="Y58" s="82"/>
      <c r="Z58" s="82"/>
    </row>
    <row r="59" spans="1:26" ht="18" thickBot="1" x14ac:dyDescent="0.25">
      <c r="A59" s="43">
        <v>8</v>
      </c>
      <c r="B59" s="26" t="s">
        <v>28</v>
      </c>
      <c r="C59" s="50">
        <f t="shared" si="71"/>
        <v>9.9359775921572552E-2</v>
      </c>
      <c r="D59" s="50">
        <f t="shared" si="71"/>
        <v>0.10563219845589165</v>
      </c>
      <c r="E59" s="50">
        <f t="shared" si="71"/>
        <v>9.5426013719310324E-2</v>
      </c>
      <c r="F59" s="50">
        <f t="shared" si="71"/>
        <v>8.8488063660477456E-2</v>
      </c>
      <c r="G59" s="50">
        <f t="shared" si="71"/>
        <v>0.11748221599482647</v>
      </c>
      <c r="H59" s="50">
        <f t="shared" si="71"/>
        <v>0.10025514448943369</v>
      </c>
      <c r="I59" s="50">
        <f t="shared" si="71"/>
        <v>0.11098702860578988</v>
      </c>
      <c r="J59" s="50">
        <f t="shared" si="71"/>
        <v>9.912779448099307E-2</v>
      </c>
      <c r="K59" s="50">
        <f t="shared" si="71"/>
        <v>0.10683460916770868</v>
      </c>
      <c r="L59" s="50">
        <f t="shared" si="71"/>
        <v>0.10028465075541931</v>
      </c>
      <c r="M59" s="50">
        <f t="shared" si="72"/>
        <v>9.5536737552527701E-2</v>
      </c>
      <c r="N59" s="50">
        <f t="shared" si="72"/>
        <v>7.3189143063441528E-2</v>
      </c>
      <c r="O59" s="50">
        <f t="shared" si="72"/>
        <v>6.9083908230386654E-2</v>
      </c>
      <c r="P59" s="50">
        <f t="shared" si="72"/>
        <v>7.3493589743589743E-2</v>
      </c>
      <c r="Q59" s="50">
        <f t="shared" si="73"/>
        <v>8.6147699606717018E-2</v>
      </c>
      <c r="R59" s="50">
        <f t="shared" si="74"/>
        <v>6.4018273296910205E-2</v>
      </c>
      <c r="S59" s="50">
        <f t="shared" si="74"/>
        <v>5.6903983568143024E-2</v>
      </c>
      <c r="T59" s="50">
        <f>(S11-T12)/S11</f>
        <v>5.0021710811984366E-2</v>
      </c>
      <c r="U59" s="51">
        <f>AVERAGE(C59:T59)</f>
        <v>8.84595856180624E-2</v>
      </c>
      <c r="W59" s="82"/>
      <c r="X59" s="82"/>
      <c r="Y59" s="82"/>
      <c r="Z59" s="82"/>
    </row>
    <row r="60" spans="1:26" ht="18" thickBot="1" x14ac:dyDescent="0.25">
      <c r="A60" s="8">
        <v>9</v>
      </c>
      <c r="B60" s="9" t="s">
        <v>28</v>
      </c>
      <c r="C60" s="52">
        <f t="shared" si="71"/>
        <v>0.38274611829177163</v>
      </c>
      <c r="D60" s="52">
        <f t="shared" si="71"/>
        <v>0.43462083136645102</v>
      </c>
      <c r="E60" s="52">
        <f t="shared" si="71"/>
        <v>0.44373372580097364</v>
      </c>
      <c r="F60" s="52">
        <f t="shared" si="71"/>
        <v>0.42891023013409851</v>
      </c>
      <c r="G60" s="52">
        <f t="shared" si="71"/>
        <v>0.45224653707368179</v>
      </c>
      <c r="H60" s="52">
        <f t="shared" si="71"/>
        <v>0.43603444064484609</v>
      </c>
      <c r="I60" s="52">
        <f t="shared" si="71"/>
        <v>0.45479764510063803</v>
      </c>
      <c r="J60" s="52">
        <f t="shared" si="71"/>
        <v>0.45907817180403904</v>
      </c>
      <c r="K60" s="52">
        <f t="shared" si="71"/>
        <v>0.45775369262796156</v>
      </c>
      <c r="L60" s="52">
        <f t="shared" si="71"/>
        <v>0.46735641603496553</v>
      </c>
      <c r="M60" s="52">
        <f t="shared" si="72"/>
        <v>0.45572436811181033</v>
      </c>
      <c r="N60" s="52">
        <f t="shared" si="72"/>
        <v>0.46010348104607368</v>
      </c>
      <c r="O60" s="52">
        <f t="shared" si="72"/>
        <v>0.47494599667127024</v>
      </c>
      <c r="P60" s="52">
        <f t="shared" si="72"/>
        <v>0.48214531917827108</v>
      </c>
      <c r="Q60" s="52">
        <f t="shared" si="73"/>
        <v>0.48832462725291453</v>
      </c>
      <c r="R60" s="52">
        <f t="shared" si="74"/>
        <v>0.49658446615205959</v>
      </c>
      <c r="S60" s="52">
        <f t="shared" si="74"/>
        <v>0.4944431619562708</v>
      </c>
      <c r="T60" s="52">
        <f>(S12-T13)/S12</f>
        <v>0.51337423312883435</v>
      </c>
      <c r="U60" s="51">
        <f>AVERAGE(C60:T60)</f>
        <v>0.4601624145764962</v>
      </c>
      <c r="W60" s="82"/>
      <c r="X60" s="82"/>
      <c r="Y60" s="82"/>
      <c r="Z60" s="82"/>
    </row>
    <row r="61" spans="1:26" ht="18" thickBot="1" x14ac:dyDescent="0.25">
      <c r="A61" s="8">
        <v>10</v>
      </c>
      <c r="B61" s="9" t="s">
        <v>28</v>
      </c>
      <c r="C61" s="52">
        <f t="shared" si="71"/>
        <v>0.21947624428831131</v>
      </c>
      <c r="D61" s="52">
        <f t="shared" si="71"/>
        <v>0.23509102322661646</v>
      </c>
      <c r="E61" s="52">
        <f t="shared" si="71"/>
        <v>0.24321005844506655</v>
      </c>
      <c r="F61" s="52">
        <f t="shared" si="71"/>
        <v>0.21730945354635189</v>
      </c>
      <c r="G61" s="52">
        <f t="shared" si="71"/>
        <v>0.24255319148936169</v>
      </c>
      <c r="H61" s="52">
        <f t="shared" si="71"/>
        <v>0.21792487913722575</v>
      </c>
      <c r="I61" s="52">
        <f t="shared" si="71"/>
        <v>0.24302961398949705</v>
      </c>
      <c r="J61" s="52">
        <f t="shared" si="71"/>
        <v>0.23354816824966079</v>
      </c>
      <c r="K61" s="52">
        <f t="shared" si="71"/>
        <v>0.20120281052756936</v>
      </c>
      <c r="L61" s="52">
        <f t="shared" si="71"/>
        <v>0.21523461304082878</v>
      </c>
      <c r="M61" s="52">
        <f t="shared" si="72"/>
        <v>0.22777101096224117</v>
      </c>
      <c r="N61" s="52">
        <f t="shared" si="72"/>
        <v>0.23296071542638136</v>
      </c>
      <c r="O61" s="52">
        <f t="shared" si="72"/>
        <v>0.23782515157441814</v>
      </c>
      <c r="P61" s="52">
        <f t="shared" si="72"/>
        <v>0.20617791866190058</v>
      </c>
      <c r="Q61" s="52">
        <f t="shared" si="73"/>
        <v>0.25239616613418531</v>
      </c>
      <c r="R61" s="52">
        <f t="shared" si="74"/>
        <v>0.24623081603677913</v>
      </c>
      <c r="S61" s="52">
        <f t="shared" si="74"/>
        <v>0.23889001967569035</v>
      </c>
      <c r="T61" s="52">
        <f>(S13-T14)/S13</f>
        <v>0.28904109589041094</v>
      </c>
      <c r="U61" s="51">
        <f>AVERAGE(C61:T61)</f>
        <v>0.23332627501680539</v>
      </c>
    </row>
    <row r="62" spans="1:26" ht="18" thickBot="1" x14ac:dyDescent="0.25">
      <c r="A62" s="8">
        <v>11</v>
      </c>
      <c r="B62" s="9" t="s">
        <v>28</v>
      </c>
      <c r="C62" s="52">
        <f t="shared" si="71"/>
        <v>0.18588727572433905</v>
      </c>
      <c r="D62" s="52">
        <f t="shared" si="71"/>
        <v>0.20124638046078308</v>
      </c>
      <c r="E62" s="52">
        <f t="shared" si="71"/>
        <v>0.2374113371240987</v>
      </c>
      <c r="F62" s="52">
        <f t="shared" si="71"/>
        <v>0.17957038094620026</v>
      </c>
      <c r="G62" s="52">
        <f t="shared" si="71"/>
        <v>0.18526945329259573</v>
      </c>
      <c r="H62" s="52">
        <f t="shared" si="71"/>
        <v>0.21023419520779749</v>
      </c>
      <c r="I62" s="52">
        <f t="shared" si="71"/>
        <v>0.2193465117858841</v>
      </c>
      <c r="J62" s="52">
        <f t="shared" si="71"/>
        <v>0.21449005864683163</v>
      </c>
      <c r="K62" s="52">
        <f t="shared" si="71"/>
        <v>0.20683041970937524</v>
      </c>
      <c r="L62" s="52">
        <f t="shared" si="71"/>
        <v>0.22295937383525904</v>
      </c>
      <c r="M62" s="52">
        <f t="shared" si="72"/>
        <v>0.24561267277527565</v>
      </c>
      <c r="N62" s="52">
        <f t="shared" si="72"/>
        <v>0.22771044330068071</v>
      </c>
      <c r="O62" s="52">
        <f t="shared" si="72"/>
        <v>0.25999333777481681</v>
      </c>
      <c r="P62" s="52">
        <f t="shared" si="72"/>
        <v>0.23317081515695834</v>
      </c>
      <c r="Q62" s="52">
        <f t="shared" si="73"/>
        <v>0.24384027187765506</v>
      </c>
      <c r="R62" s="52">
        <f t="shared" si="74"/>
        <v>0.23958333333333334</v>
      </c>
      <c r="S62" s="52">
        <f t="shared" si="74"/>
        <v>0.22818189972194816</v>
      </c>
      <c r="T62" s="52">
        <f>(S14-T15)/S14</f>
        <v>0.26297022642182205</v>
      </c>
      <c r="U62" s="51">
        <f>AVERAGE(C62:T62)</f>
        <v>0.22246157706086966</v>
      </c>
    </row>
    <row r="63" spans="1:26" ht="18" thickBot="1" x14ac:dyDescent="0.25">
      <c r="A63" s="8">
        <v>12</v>
      </c>
      <c r="B63" s="9" t="s">
        <v>28</v>
      </c>
      <c r="C63" s="52">
        <f t="shared" si="71"/>
        <v>0.59215527699150827</v>
      </c>
      <c r="D63" s="52">
        <f t="shared" si="71"/>
        <v>0.5867923058951795</v>
      </c>
      <c r="E63" s="52">
        <f t="shared" si="71"/>
        <v>0.62668452990779411</v>
      </c>
      <c r="F63" s="52">
        <f t="shared" si="71"/>
        <v>0.58090552694288566</v>
      </c>
      <c r="G63" s="52">
        <f t="shared" si="71"/>
        <v>0.57435532352475871</v>
      </c>
      <c r="H63" s="52">
        <f t="shared" si="71"/>
        <v>0.62012287560839385</v>
      </c>
      <c r="I63" s="52">
        <f t="shared" si="71"/>
        <v>0.63078505313678435</v>
      </c>
      <c r="J63" s="52">
        <f t="shared" si="71"/>
        <v>0.61146884789418721</v>
      </c>
      <c r="K63" s="52">
        <f t="shared" si="71"/>
        <v>0.62059546571974866</v>
      </c>
      <c r="L63" s="52">
        <f>(K15-L16)/K15</f>
        <v>0.62354691713940291</v>
      </c>
      <c r="M63" s="52">
        <f t="shared" ref="M63:P63" si="75">(L15-M16)/L15</f>
        <v>0.63660782808902527</v>
      </c>
      <c r="N63" s="52">
        <f t="shared" si="75"/>
        <v>0.60494081317550175</v>
      </c>
      <c r="O63" s="52">
        <f t="shared" si="75"/>
        <v>0.65548747715790601</v>
      </c>
      <c r="P63" s="52">
        <f t="shared" si="75"/>
        <v>0.61399954985370242</v>
      </c>
      <c r="Q63" s="52">
        <f t="shared" si="73"/>
        <v>0.60725041829336313</v>
      </c>
      <c r="R63" s="52">
        <f t="shared" si="74"/>
        <v>0.59269662921348309</v>
      </c>
      <c r="S63" s="52">
        <f t="shared" si="74"/>
        <v>0.52886078913476176</v>
      </c>
      <c r="T63" s="52">
        <f>(S15-T16)/S15</f>
        <v>0.5497966298663568</v>
      </c>
      <c r="U63" s="51">
        <f>AVERAGE(C63:T63)</f>
        <v>0.60316956986359693</v>
      </c>
    </row>
    <row r="64" spans="1:26" ht="35" thickBot="1" x14ac:dyDescent="0.25">
      <c r="A64" s="53" t="s">
        <v>39</v>
      </c>
      <c r="B64" s="54" t="s">
        <v>28</v>
      </c>
      <c r="C64" s="54" t="s">
        <v>28</v>
      </c>
      <c r="D64" s="54" t="s">
        <v>28</v>
      </c>
      <c r="E64" s="54" t="s">
        <v>28</v>
      </c>
      <c r="F64" s="54" t="s">
        <v>28</v>
      </c>
      <c r="G64" s="54">
        <f t="shared" ref="G64:L64" si="76">(B11-G16)/B11</f>
        <v>0.86542789976491774</v>
      </c>
      <c r="H64" s="54">
        <f t="shared" si="76"/>
        <v>0.8794836096696621</v>
      </c>
      <c r="I64" s="54">
        <f t="shared" si="76"/>
        <v>0.88590195195592869</v>
      </c>
      <c r="J64" s="54">
        <f t="shared" si="76"/>
        <v>0.88156498673740058</v>
      </c>
      <c r="K64" s="54">
        <f t="shared" si="76"/>
        <v>0.88771825824531148</v>
      </c>
      <c r="L64" s="54">
        <f t="shared" si="76"/>
        <v>0.88773642464917635</v>
      </c>
      <c r="M64" s="54">
        <f t="shared" ref="M64" si="77">(H11-M16)/H11</f>
        <v>0.89153280073304131</v>
      </c>
      <c r="N64" s="54">
        <f t="shared" ref="N64" si="78">(I11-N16)/I11</f>
        <v>0.88575000744202659</v>
      </c>
      <c r="O64" s="54">
        <f t="shared" ref="O64" si="79">(J11-O16)/J11</f>
        <v>0.90225380462960136</v>
      </c>
      <c r="P64" s="54">
        <f t="shared" ref="P64" si="80">(K11-P16)/K11</f>
        <v>0.89270856141887456</v>
      </c>
      <c r="Q64" s="54">
        <f t="shared" ref="Q64" si="81">(L11-Q16)/L11</f>
        <v>0.8879090793327391</v>
      </c>
      <c r="R64" s="54">
        <f t="shared" ref="R64:T64" si="82">(M11-R16)/M11</f>
        <v>0.88102661721749975</v>
      </c>
      <c r="S64" s="54">
        <f t="shared" si="82"/>
        <v>0.87088079576447941</v>
      </c>
      <c r="T64" s="54">
        <f t="shared" si="82"/>
        <v>0.87583333333333335</v>
      </c>
      <c r="U64" s="51">
        <f t="shared" ref="U52:U65" si="83">AVERAGE(C64:S64)</f>
        <v>0.88460729212005063</v>
      </c>
    </row>
    <row r="65" spans="1:21" ht="52" thickBot="1" x14ac:dyDescent="0.25">
      <c r="A65" s="55" t="s">
        <v>40</v>
      </c>
      <c r="B65" s="56"/>
      <c r="C65" s="56"/>
      <c r="D65" s="56"/>
      <c r="E65" s="56"/>
      <c r="F65" s="56"/>
      <c r="G65" s="56"/>
      <c r="H65" s="56"/>
      <c r="I65" s="56"/>
      <c r="J65" s="56"/>
      <c r="K65" s="57">
        <f>AVERAGE(G64:K64)</f>
        <v>0.88001934127464421</v>
      </c>
      <c r="L65" s="57">
        <f>AVERAGE(H64:L64)</f>
        <v>0.88448104625149582</v>
      </c>
      <c r="M65" s="57">
        <f t="shared" ref="M65:P65" si="84">AVERAGE(I64:M64)</f>
        <v>0.88689088446417175</v>
      </c>
      <c r="N65" s="57">
        <f t="shared" si="84"/>
        <v>0.88686049556139124</v>
      </c>
      <c r="O65" s="57">
        <f t="shared" si="84"/>
        <v>0.89099825913983144</v>
      </c>
      <c r="P65" s="57">
        <f t="shared" si="84"/>
        <v>0.89199631977454408</v>
      </c>
      <c r="Q65" s="57">
        <f t="shared" ref="Q65" si="85">AVERAGE(M64:Q64)</f>
        <v>0.89203085071125654</v>
      </c>
      <c r="R65" s="57">
        <f>AVERAGE(N64:R64)</f>
        <v>0.88992961400814818</v>
      </c>
      <c r="S65" s="57">
        <f>AVERAGE(O64:S64)</f>
        <v>0.88695577167263884</v>
      </c>
      <c r="T65" s="57">
        <f>AVERAGE(P64:T64)</f>
        <v>0.88167167741338515</v>
      </c>
      <c r="U65" s="51">
        <f t="shared" si="83"/>
        <v>0.88779584253979127</v>
      </c>
    </row>
    <row r="66" spans="1:2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21" ht="16" x14ac:dyDescent="0.2">
      <c r="A67" s="6" t="s">
        <v>66</v>
      </c>
      <c r="B67" s="25"/>
      <c r="C67" s="25"/>
      <c r="D67" s="25"/>
      <c r="E67" s="25"/>
      <c r="F67" s="25"/>
      <c r="G67" s="25"/>
      <c r="H67" s="25" t="s">
        <v>59</v>
      </c>
      <c r="I67" s="25"/>
      <c r="J67" s="25"/>
      <c r="K67" s="25"/>
      <c r="L67" s="25"/>
      <c r="M67" s="23"/>
      <c r="N67" s="23"/>
      <c r="O67" s="23"/>
      <c r="P67" s="23"/>
      <c r="Q67" s="23"/>
    </row>
    <row r="68" spans="1:21" ht="16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3"/>
      <c r="N68" s="23"/>
      <c r="O68" s="23"/>
      <c r="P68" s="23"/>
      <c r="Q68" s="23"/>
    </row>
    <row r="69" spans="1:21" ht="17" x14ac:dyDescent="0.2">
      <c r="A69" s="24" t="s">
        <v>0</v>
      </c>
      <c r="B69" s="24" t="s">
        <v>1</v>
      </c>
      <c r="C69" s="24" t="s">
        <v>2</v>
      </c>
      <c r="D69" s="24" t="s">
        <v>3</v>
      </c>
      <c r="E69" s="24" t="s">
        <v>4</v>
      </c>
      <c r="F69" s="24" t="s">
        <v>5</v>
      </c>
      <c r="G69" s="24" t="s">
        <v>6</v>
      </c>
      <c r="H69" s="24" t="s">
        <v>7</v>
      </c>
      <c r="I69" s="24" t="s">
        <v>8</v>
      </c>
      <c r="J69" s="24" t="s">
        <v>9</v>
      </c>
      <c r="K69" s="24" t="s">
        <v>10</v>
      </c>
      <c r="L69" s="24" t="s">
        <v>11</v>
      </c>
      <c r="M69" s="24" t="s">
        <v>54</v>
      </c>
      <c r="N69" s="24" t="s">
        <v>55</v>
      </c>
      <c r="O69" s="24" t="s">
        <v>56</v>
      </c>
      <c r="P69" s="24" t="s">
        <v>57</v>
      </c>
      <c r="Q69" s="24" t="s">
        <v>60</v>
      </c>
      <c r="R69" s="24" t="s">
        <v>61</v>
      </c>
      <c r="S69" s="24" t="s">
        <v>62</v>
      </c>
      <c r="T69" s="24" t="s">
        <v>65</v>
      </c>
    </row>
    <row r="70" spans="1:21" ht="18" thickBot="1" x14ac:dyDescent="0.25">
      <c r="A70" s="58" t="s">
        <v>12</v>
      </c>
      <c r="B70" s="40">
        <v>0</v>
      </c>
      <c r="C70" s="40">
        <v>0</v>
      </c>
      <c r="D70" s="40">
        <v>19</v>
      </c>
      <c r="E70" s="40">
        <v>18</v>
      </c>
      <c r="F70" s="40">
        <v>58</v>
      </c>
      <c r="G70" s="59">
        <v>87</v>
      </c>
      <c r="H70" s="60" t="s">
        <v>41</v>
      </c>
      <c r="I70" s="61">
        <v>115</v>
      </c>
      <c r="J70" s="61">
        <v>112</v>
      </c>
      <c r="K70" s="62">
        <v>65</v>
      </c>
      <c r="L70" s="63">
        <v>27</v>
      </c>
      <c r="M70" s="40">
        <v>87</v>
      </c>
      <c r="N70" s="40">
        <v>20</v>
      </c>
      <c r="O70" s="40">
        <v>54</v>
      </c>
      <c r="P70" s="40">
        <v>43</v>
      </c>
      <c r="Q70" s="40">
        <v>45</v>
      </c>
      <c r="R70" s="40">
        <v>32</v>
      </c>
      <c r="S70" s="60" t="s">
        <v>41</v>
      </c>
      <c r="T70" s="60" t="s">
        <v>41</v>
      </c>
    </row>
    <row r="71" spans="1:21" ht="17" thickBot="1" x14ac:dyDescent="0.25">
      <c r="A71" s="64">
        <v>1</v>
      </c>
      <c r="B71" s="65">
        <v>207</v>
      </c>
      <c r="C71" s="65">
        <v>151</v>
      </c>
      <c r="D71" s="65">
        <v>145</v>
      </c>
      <c r="E71" s="65">
        <v>154</v>
      </c>
      <c r="F71" s="65">
        <v>146</v>
      </c>
      <c r="G71" s="66">
        <v>150</v>
      </c>
      <c r="H71" s="67" t="s">
        <v>41</v>
      </c>
      <c r="I71" s="68">
        <v>187</v>
      </c>
      <c r="J71" s="68">
        <v>182</v>
      </c>
      <c r="K71" s="69">
        <v>112</v>
      </c>
      <c r="L71" s="70">
        <v>74</v>
      </c>
      <c r="M71" s="65">
        <v>60</v>
      </c>
      <c r="N71" s="65">
        <v>62</v>
      </c>
      <c r="O71" s="65">
        <v>47</v>
      </c>
      <c r="P71" s="65">
        <v>71</v>
      </c>
      <c r="Q71" s="65">
        <v>58</v>
      </c>
      <c r="R71" s="65">
        <v>56</v>
      </c>
      <c r="S71" s="67" t="s">
        <v>41</v>
      </c>
      <c r="T71" s="67" t="s">
        <v>41</v>
      </c>
    </row>
    <row r="72" spans="1:21" ht="17" thickBot="1" x14ac:dyDescent="0.25">
      <c r="A72" s="64">
        <v>2</v>
      </c>
      <c r="B72" s="65">
        <v>260</v>
      </c>
      <c r="C72" s="65">
        <v>216</v>
      </c>
      <c r="D72" s="65">
        <v>138</v>
      </c>
      <c r="E72" s="65">
        <v>144</v>
      </c>
      <c r="F72" s="65">
        <v>156</v>
      </c>
      <c r="G72" s="66">
        <v>136</v>
      </c>
      <c r="H72" s="67" t="s">
        <v>41</v>
      </c>
      <c r="I72" s="68">
        <v>176</v>
      </c>
      <c r="J72" s="68">
        <v>200</v>
      </c>
      <c r="K72" s="69">
        <v>109</v>
      </c>
      <c r="L72" s="70">
        <v>76</v>
      </c>
      <c r="M72" s="65">
        <v>76</v>
      </c>
      <c r="N72" s="65">
        <v>53</v>
      </c>
      <c r="O72" s="65">
        <v>71</v>
      </c>
      <c r="P72" s="65">
        <v>46</v>
      </c>
      <c r="Q72" s="65">
        <v>71</v>
      </c>
      <c r="R72" s="65">
        <v>61</v>
      </c>
      <c r="S72" s="67" t="s">
        <v>41</v>
      </c>
      <c r="T72" s="67" t="s">
        <v>41</v>
      </c>
    </row>
    <row r="73" spans="1:21" ht="17" thickBot="1" x14ac:dyDescent="0.25">
      <c r="A73" s="64">
        <v>3</v>
      </c>
      <c r="B73" s="65">
        <v>209</v>
      </c>
      <c r="C73" s="65">
        <v>229</v>
      </c>
      <c r="D73" s="65">
        <v>195</v>
      </c>
      <c r="E73" s="65">
        <v>185</v>
      </c>
      <c r="F73" s="65">
        <v>170</v>
      </c>
      <c r="G73" s="66">
        <v>182</v>
      </c>
      <c r="H73" s="67" t="s">
        <v>41</v>
      </c>
      <c r="I73" s="68">
        <v>179</v>
      </c>
      <c r="J73" s="68">
        <v>196</v>
      </c>
      <c r="K73" s="69">
        <v>135</v>
      </c>
      <c r="L73" s="70">
        <v>72</v>
      </c>
      <c r="M73" s="65">
        <v>76</v>
      </c>
      <c r="N73" s="65">
        <v>82</v>
      </c>
      <c r="O73" s="65">
        <v>52</v>
      </c>
      <c r="P73" s="65">
        <v>72</v>
      </c>
      <c r="Q73" s="65">
        <v>52</v>
      </c>
      <c r="R73" s="65">
        <v>97</v>
      </c>
      <c r="S73" s="67" t="s">
        <v>41</v>
      </c>
      <c r="T73" s="67">
        <v>22</v>
      </c>
    </row>
    <row r="74" spans="1:21" ht="17" thickBot="1" x14ac:dyDescent="0.25">
      <c r="A74" s="58">
        <v>4</v>
      </c>
      <c r="B74" s="40">
        <v>278</v>
      </c>
      <c r="C74" s="40">
        <v>232</v>
      </c>
      <c r="D74" s="40">
        <v>246</v>
      </c>
      <c r="E74" s="40">
        <v>233</v>
      </c>
      <c r="F74" s="40">
        <v>230</v>
      </c>
      <c r="G74" s="59">
        <v>219</v>
      </c>
      <c r="H74" s="60" t="s">
        <v>41</v>
      </c>
      <c r="I74" s="61">
        <v>241</v>
      </c>
      <c r="J74" s="61">
        <v>265</v>
      </c>
      <c r="K74" s="62">
        <v>121</v>
      </c>
      <c r="L74" s="63">
        <v>75</v>
      </c>
      <c r="M74" s="40">
        <v>107</v>
      </c>
      <c r="N74" s="59">
        <v>70</v>
      </c>
      <c r="O74" s="59">
        <v>146</v>
      </c>
      <c r="P74" s="59">
        <v>123</v>
      </c>
      <c r="Q74" s="59">
        <v>135</v>
      </c>
      <c r="R74" s="59">
        <v>133</v>
      </c>
      <c r="S74" s="79" t="s">
        <v>41</v>
      </c>
      <c r="T74" s="79">
        <v>148</v>
      </c>
    </row>
    <row r="75" spans="1:21" ht="17" thickBot="1" x14ac:dyDescent="0.25">
      <c r="A75" s="64">
        <v>5</v>
      </c>
      <c r="B75" s="65">
        <v>296</v>
      </c>
      <c r="C75" s="65">
        <v>309</v>
      </c>
      <c r="D75" s="65">
        <v>217</v>
      </c>
      <c r="E75" s="65">
        <v>251</v>
      </c>
      <c r="F75" s="65">
        <v>191</v>
      </c>
      <c r="G75" s="66">
        <v>165</v>
      </c>
      <c r="H75" s="67" t="s">
        <v>41</v>
      </c>
      <c r="I75" s="68">
        <v>140</v>
      </c>
      <c r="J75" s="68">
        <v>108</v>
      </c>
      <c r="K75" s="69">
        <v>108</v>
      </c>
      <c r="L75" s="70">
        <v>75</v>
      </c>
      <c r="M75" s="65">
        <v>79</v>
      </c>
      <c r="N75" s="65">
        <v>135</v>
      </c>
      <c r="O75" s="65">
        <v>162</v>
      </c>
      <c r="P75" s="65">
        <v>161</v>
      </c>
      <c r="Q75" s="65">
        <v>156</v>
      </c>
      <c r="R75" s="65">
        <v>137</v>
      </c>
      <c r="S75" s="67" t="s">
        <v>41</v>
      </c>
      <c r="T75" s="67">
        <v>153</v>
      </c>
    </row>
    <row r="76" spans="1:21" ht="17" thickBot="1" x14ac:dyDescent="0.25">
      <c r="A76" s="64">
        <v>6</v>
      </c>
      <c r="B76" s="65">
        <v>295</v>
      </c>
      <c r="C76" s="65">
        <v>290</v>
      </c>
      <c r="D76" s="65">
        <v>235</v>
      </c>
      <c r="E76" s="65">
        <v>222</v>
      </c>
      <c r="F76" s="65">
        <v>219</v>
      </c>
      <c r="G76" s="66">
        <v>170</v>
      </c>
      <c r="H76" s="67" t="s">
        <v>41</v>
      </c>
      <c r="I76" s="68">
        <v>150</v>
      </c>
      <c r="J76" s="68">
        <v>136</v>
      </c>
      <c r="K76" s="69">
        <v>117</v>
      </c>
      <c r="L76" s="70">
        <v>121</v>
      </c>
      <c r="M76" s="65">
        <v>103</v>
      </c>
      <c r="N76" s="65">
        <v>141</v>
      </c>
      <c r="O76" s="65">
        <v>133</v>
      </c>
      <c r="P76" s="65">
        <v>141</v>
      </c>
      <c r="Q76" s="65">
        <v>157</v>
      </c>
      <c r="R76" s="65">
        <v>163</v>
      </c>
      <c r="S76" s="67" t="s">
        <v>41</v>
      </c>
      <c r="T76" s="67">
        <v>129</v>
      </c>
    </row>
    <row r="77" spans="1:21" ht="17" thickBot="1" x14ac:dyDescent="0.25">
      <c r="A77" s="64">
        <v>7</v>
      </c>
      <c r="B77" s="65">
        <v>330</v>
      </c>
      <c r="C77" s="65">
        <v>301</v>
      </c>
      <c r="D77" s="65">
        <v>256</v>
      </c>
      <c r="E77" s="65">
        <v>286</v>
      </c>
      <c r="F77" s="65">
        <v>219</v>
      </c>
      <c r="G77" s="66">
        <v>209</v>
      </c>
      <c r="H77" s="67" t="s">
        <v>41</v>
      </c>
      <c r="I77" s="68">
        <v>146</v>
      </c>
      <c r="J77" s="68">
        <v>159</v>
      </c>
      <c r="K77" s="69">
        <v>130</v>
      </c>
      <c r="L77" s="70">
        <v>105</v>
      </c>
      <c r="M77" s="65">
        <v>124</v>
      </c>
      <c r="N77" s="65">
        <v>145</v>
      </c>
      <c r="O77" s="65">
        <v>135</v>
      </c>
      <c r="P77" s="65">
        <v>134</v>
      </c>
      <c r="Q77" s="65">
        <v>144</v>
      </c>
      <c r="R77" s="65">
        <v>158</v>
      </c>
      <c r="S77" s="67" t="s">
        <v>41</v>
      </c>
      <c r="T77" s="67">
        <v>117</v>
      </c>
    </row>
    <row r="78" spans="1:21" ht="17" thickBot="1" x14ac:dyDescent="0.25">
      <c r="A78" s="64">
        <v>8</v>
      </c>
      <c r="B78" s="65">
        <v>311</v>
      </c>
      <c r="C78" s="65">
        <v>284</v>
      </c>
      <c r="D78" s="65">
        <v>252</v>
      </c>
      <c r="E78" s="65">
        <v>262</v>
      </c>
      <c r="F78" s="65">
        <v>180</v>
      </c>
      <c r="G78" s="65">
        <v>176</v>
      </c>
      <c r="H78" s="67" t="s">
        <v>41</v>
      </c>
      <c r="I78" s="65">
        <v>133</v>
      </c>
      <c r="J78" s="65">
        <v>114</v>
      </c>
      <c r="K78" s="69">
        <v>135</v>
      </c>
      <c r="L78" s="70">
        <v>124</v>
      </c>
      <c r="M78" s="65">
        <v>106</v>
      </c>
      <c r="N78" s="65">
        <v>122</v>
      </c>
      <c r="O78" s="65">
        <v>137</v>
      </c>
      <c r="P78" s="65">
        <v>124</v>
      </c>
      <c r="Q78" s="65">
        <v>112</v>
      </c>
      <c r="R78" s="65">
        <v>103</v>
      </c>
      <c r="S78" s="67" t="s">
        <v>41</v>
      </c>
      <c r="T78" s="67">
        <v>122</v>
      </c>
    </row>
    <row r="79" spans="1:21" ht="17" thickBot="1" x14ac:dyDescent="0.25">
      <c r="A79" s="64">
        <v>9</v>
      </c>
      <c r="B79" s="65">
        <v>205</v>
      </c>
      <c r="C79" s="65">
        <v>156</v>
      </c>
      <c r="D79" s="65">
        <v>170</v>
      </c>
      <c r="E79" s="65">
        <v>168</v>
      </c>
      <c r="F79" s="65">
        <v>138</v>
      </c>
      <c r="G79" s="65">
        <v>168</v>
      </c>
      <c r="H79" s="67" t="s">
        <v>41</v>
      </c>
      <c r="I79" s="65">
        <v>106</v>
      </c>
      <c r="J79" s="65">
        <v>118</v>
      </c>
      <c r="K79" s="69">
        <v>46</v>
      </c>
      <c r="L79" s="70">
        <v>73</v>
      </c>
      <c r="M79" s="65">
        <v>85</v>
      </c>
      <c r="N79" s="65">
        <v>37</v>
      </c>
      <c r="O79" s="65">
        <v>48</v>
      </c>
      <c r="P79" s="65">
        <v>57</v>
      </c>
      <c r="Q79" s="65">
        <v>90</v>
      </c>
      <c r="R79" s="65">
        <v>48</v>
      </c>
      <c r="S79" s="67" t="s">
        <v>41</v>
      </c>
      <c r="T79" s="67">
        <v>64</v>
      </c>
    </row>
    <row r="80" spans="1:21" ht="17" thickBot="1" x14ac:dyDescent="0.25">
      <c r="A80" s="64">
        <v>10</v>
      </c>
      <c r="B80" s="65">
        <v>167</v>
      </c>
      <c r="C80" s="65">
        <v>114</v>
      </c>
      <c r="D80" s="65">
        <v>128</v>
      </c>
      <c r="E80" s="65">
        <v>92</v>
      </c>
      <c r="F80" s="65">
        <v>96</v>
      </c>
      <c r="G80" s="65">
        <v>98</v>
      </c>
      <c r="H80" s="67" t="s">
        <v>41</v>
      </c>
      <c r="I80" s="65">
        <v>50</v>
      </c>
      <c r="J80" s="65">
        <v>50</v>
      </c>
      <c r="K80" s="69">
        <v>28</v>
      </c>
      <c r="L80" s="70">
        <v>33</v>
      </c>
      <c r="M80" s="65">
        <v>38</v>
      </c>
      <c r="N80" s="65">
        <v>39</v>
      </c>
      <c r="O80" s="65">
        <v>29</v>
      </c>
      <c r="P80" s="65">
        <v>28</v>
      </c>
      <c r="Q80" s="65">
        <v>54</v>
      </c>
      <c r="R80" s="65">
        <v>35</v>
      </c>
      <c r="S80" s="67" t="s">
        <v>41</v>
      </c>
      <c r="T80" s="67">
        <v>39</v>
      </c>
    </row>
    <row r="81" spans="1:20" ht="17" thickBot="1" x14ac:dyDescent="0.25">
      <c r="A81" s="64">
        <v>11</v>
      </c>
      <c r="B81" s="65">
        <v>129</v>
      </c>
      <c r="C81" s="65">
        <v>106</v>
      </c>
      <c r="D81" s="65">
        <v>132</v>
      </c>
      <c r="E81" s="65">
        <v>51</v>
      </c>
      <c r="F81" s="65">
        <v>80</v>
      </c>
      <c r="G81" s="65">
        <v>110</v>
      </c>
      <c r="H81" s="67" t="s">
        <v>41</v>
      </c>
      <c r="I81" s="65">
        <v>68</v>
      </c>
      <c r="J81" s="65">
        <v>46</v>
      </c>
      <c r="K81" s="69">
        <v>40</v>
      </c>
      <c r="L81" s="70">
        <v>19</v>
      </c>
      <c r="M81" s="65">
        <v>23</v>
      </c>
      <c r="N81" s="65">
        <v>23</v>
      </c>
      <c r="O81" s="65">
        <v>30</v>
      </c>
      <c r="P81" s="65">
        <v>23</v>
      </c>
      <c r="Q81" s="65">
        <v>22</v>
      </c>
      <c r="R81" s="65">
        <v>24</v>
      </c>
      <c r="S81" s="67" t="s">
        <v>41</v>
      </c>
      <c r="T81" s="67">
        <v>23</v>
      </c>
    </row>
    <row r="82" spans="1:20" ht="17" thickBot="1" x14ac:dyDescent="0.25">
      <c r="A82" s="64">
        <v>12</v>
      </c>
      <c r="B82" s="65">
        <v>55</v>
      </c>
      <c r="C82" s="65">
        <v>43</v>
      </c>
      <c r="D82" s="65">
        <v>73</v>
      </c>
      <c r="E82" s="65">
        <v>42</v>
      </c>
      <c r="F82" s="65">
        <v>45</v>
      </c>
      <c r="G82" s="65">
        <v>47</v>
      </c>
      <c r="H82" s="67" t="s">
        <v>41</v>
      </c>
      <c r="I82" s="65">
        <v>22</v>
      </c>
      <c r="J82" s="65">
        <v>20</v>
      </c>
      <c r="K82" s="69">
        <v>25</v>
      </c>
      <c r="L82" s="70">
        <v>14</v>
      </c>
      <c r="M82" s="65">
        <v>5</v>
      </c>
      <c r="N82" s="65">
        <v>7</v>
      </c>
      <c r="O82" s="65">
        <v>5</v>
      </c>
      <c r="P82" s="65">
        <v>4</v>
      </c>
      <c r="Q82" s="65">
        <v>7</v>
      </c>
      <c r="R82" s="65">
        <v>20</v>
      </c>
      <c r="S82" s="67" t="s">
        <v>41</v>
      </c>
      <c r="T82" s="67">
        <v>21</v>
      </c>
    </row>
    <row r="83" spans="1:20" ht="35" thickBot="1" x14ac:dyDescent="0.25">
      <c r="A83" s="71" t="s">
        <v>14</v>
      </c>
      <c r="B83" s="72">
        <f t="shared" ref="B83:G83" si="86">SUM(B70:B82)</f>
        <v>2742</v>
      </c>
      <c r="C83" s="72">
        <f t="shared" si="86"/>
        <v>2431</v>
      </c>
      <c r="D83" s="72">
        <f t="shared" si="86"/>
        <v>2206</v>
      </c>
      <c r="E83" s="72">
        <f t="shared" si="86"/>
        <v>2108</v>
      </c>
      <c r="F83" s="72">
        <f t="shared" si="86"/>
        <v>1928</v>
      </c>
      <c r="G83" s="72">
        <f t="shared" si="86"/>
        <v>1917</v>
      </c>
      <c r="H83" s="73" t="s">
        <v>41</v>
      </c>
      <c r="I83" s="72">
        <f>SUM(I70:I82)</f>
        <v>1713</v>
      </c>
      <c r="J83" s="72">
        <f>SUM(J70:J82)</f>
        <v>1706</v>
      </c>
      <c r="K83" s="72">
        <f t="shared" ref="K83:P83" si="87">SUM(K70:K82)</f>
        <v>1171</v>
      </c>
      <c r="L83" s="72">
        <f t="shared" si="87"/>
        <v>888</v>
      </c>
      <c r="M83" s="72">
        <f t="shared" si="87"/>
        <v>969</v>
      </c>
      <c r="N83" s="72">
        <f t="shared" si="87"/>
        <v>936</v>
      </c>
      <c r="O83" s="72">
        <f t="shared" si="87"/>
        <v>1049</v>
      </c>
      <c r="P83" s="72">
        <f t="shared" si="87"/>
        <v>1027</v>
      </c>
      <c r="Q83" s="72">
        <f t="shared" ref="Q83:R83" si="88">SUM(Q70:Q82)</f>
        <v>1103</v>
      </c>
      <c r="R83" s="72">
        <f t="shared" si="88"/>
        <v>1067</v>
      </c>
      <c r="S83" s="72">
        <f t="shared" ref="S83:T83" si="89">SUM(S70:S82)</f>
        <v>0</v>
      </c>
      <c r="T83" s="72">
        <f t="shared" si="89"/>
        <v>838</v>
      </c>
    </row>
    <row r="84" spans="1:20" ht="86" thickBot="1" x14ac:dyDescent="0.25">
      <c r="A84" s="11" t="s">
        <v>15</v>
      </c>
      <c r="B84" s="12"/>
      <c r="C84" s="12">
        <f t="shared" ref="C84:J84" si="90">((C83-B83)/B83)</f>
        <v>-0.11342086068563093</v>
      </c>
      <c r="D84" s="12">
        <f t="shared" si="90"/>
        <v>-9.2554504319210196E-2</v>
      </c>
      <c r="E84" s="12">
        <f t="shared" si="90"/>
        <v>-4.4424297370806894E-2</v>
      </c>
      <c r="F84" s="12">
        <f t="shared" si="90"/>
        <v>-8.5388994307400379E-2</v>
      </c>
      <c r="G84" s="12">
        <f t="shared" si="90"/>
        <v>-5.705394190871369E-3</v>
      </c>
      <c r="H84" s="12"/>
      <c r="I84" s="12"/>
      <c r="J84" s="12">
        <f t="shared" si="90"/>
        <v>-4.0863981319322826E-3</v>
      </c>
      <c r="K84" s="12">
        <f t="shared" ref="K84" si="91">((K83-J83)/J83)</f>
        <v>-0.31359906213364597</v>
      </c>
      <c r="L84" s="12">
        <f t="shared" ref="L84" si="92">((L83-K83)/K83)</f>
        <v>-0.24167378309137488</v>
      </c>
      <c r="M84" s="12">
        <f t="shared" ref="M84" si="93">((M83-L83)/L83)</f>
        <v>9.1216216216216214E-2</v>
      </c>
      <c r="N84" s="12">
        <f t="shared" ref="N84" si="94">((N83-M83)/M83)</f>
        <v>-3.4055727554179564E-2</v>
      </c>
      <c r="O84" s="12">
        <f t="shared" ref="O84" si="95">((O83-N83)/N83)</f>
        <v>0.12072649572649573</v>
      </c>
      <c r="P84" s="12">
        <f t="shared" ref="P84" si="96">((P83-O83)/O83)</f>
        <v>-2.0972354623450904E-2</v>
      </c>
      <c r="Q84" s="12">
        <f t="shared" ref="Q84" si="97">((Q83-P83)/P83)</f>
        <v>7.4001947419668937E-2</v>
      </c>
      <c r="R84" s="12">
        <f t="shared" ref="R84:T84" si="98">((R83-Q83)/Q83)</f>
        <v>-3.2638259292837715E-2</v>
      </c>
      <c r="S84" s="12">
        <f t="shared" si="98"/>
        <v>-1</v>
      </c>
      <c r="T84" s="12" t="e">
        <f t="shared" si="98"/>
        <v>#DIV/0!</v>
      </c>
    </row>
    <row r="85" spans="1:20" ht="86" thickBot="1" x14ac:dyDescent="0.25">
      <c r="A85" s="11" t="s">
        <v>16</v>
      </c>
      <c r="B85" s="12"/>
      <c r="C85" s="12"/>
      <c r="D85" s="12"/>
      <c r="E85" s="12"/>
      <c r="F85" s="12"/>
      <c r="G85" s="12">
        <f t="shared" ref="G85:J85" si="99">(G83-B83)/B83</f>
        <v>-0.30087527352297594</v>
      </c>
      <c r="H85" s="12"/>
      <c r="I85" s="12">
        <f t="shared" si="99"/>
        <v>-0.22348141432456936</v>
      </c>
      <c r="J85" s="12">
        <f t="shared" si="99"/>
        <v>-0.19070208728652752</v>
      </c>
      <c r="K85" s="12">
        <f>(K83-F83)/F83</f>
        <v>-0.39263485477178423</v>
      </c>
      <c r="L85" s="12">
        <f t="shared" ref="L85" si="100">(L83-G83)/G83</f>
        <v>-0.53677621283255084</v>
      </c>
      <c r="M85" s="12"/>
      <c r="N85" s="12">
        <f t="shared" ref="N85" si="101">(N83-I83)/I83</f>
        <v>-0.45359019264448336</v>
      </c>
      <c r="O85" s="12">
        <f t="shared" ref="O85" si="102">(O83-J83)/J83</f>
        <v>-0.38511137162954279</v>
      </c>
      <c r="P85" s="12">
        <f t="shared" ref="P85" si="103">(P83-K83)/K83</f>
        <v>-0.12297181895815543</v>
      </c>
      <c r="Q85" s="12">
        <f t="shared" ref="Q85" si="104">(Q83-L83)/L83</f>
        <v>0.24211711711711711</v>
      </c>
      <c r="R85" s="12">
        <f t="shared" ref="R85:T85" si="105">(R83-M83)/M83</f>
        <v>0.10113519091847266</v>
      </c>
      <c r="S85" s="12">
        <f t="shared" si="105"/>
        <v>-1</v>
      </c>
      <c r="T85" s="12">
        <f t="shared" si="105"/>
        <v>-0.2011439466158246</v>
      </c>
    </row>
    <row r="86" spans="1:20" ht="86" thickBot="1" x14ac:dyDescent="0.25">
      <c r="A86" s="11" t="s">
        <v>17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>
        <f>(L83-B83)/B83</f>
        <v>-0.67614879649890591</v>
      </c>
      <c r="M86" s="12">
        <f t="shared" ref="M86:P86" si="106">(M83-C83)/C83</f>
        <v>-0.60139860139860135</v>
      </c>
      <c r="N86" s="12">
        <f t="shared" si="106"/>
        <v>-0.57570262919310966</v>
      </c>
      <c r="O86" s="12">
        <f t="shared" si="106"/>
        <v>-0.50237191650853885</v>
      </c>
      <c r="P86" s="12">
        <f t="shared" si="106"/>
        <v>-0.46732365145228216</v>
      </c>
      <c r="Q86" s="12">
        <f t="shared" ref="Q86" si="107">(Q83-G83)/G83</f>
        <v>-0.42462180490349505</v>
      </c>
      <c r="R86" s="12" t="e">
        <f>(R83-H83)/H83</f>
        <v>#VALUE!</v>
      </c>
      <c r="S86" s="12">
        <f>(S83-I83)/I83</f>
        <v>-1</v>
      </c>
      <c r="T86" s="12">
        <f>(T83-J83)/J83</f>
        <v>-0.50879249706916763</v>
      </c>
    </row>
    <row r="87" spans="1:20" ht="52" thickBot="1" x14ac:dyDescent="0.25">
      <c r="A87" s="11" t="s">
        <v>18</v>
      </c>
      <c r="B87" s="3">
        <v>5434</v>
      </c>
      <c r="C87" s="3">
        <v>5373</v>
      </c>
      <c r="D87" s="3">
        <v>5221</v>
      </c>
      <c r="E87" s="3">
        <v>5042</v>
      </c>
      <c r="F87" s="3">
        <v>5003</v>
      </c>
      <c r="G87" s="13">
        <v>5017</v>
      </c>
      <c r="H87" s="3">
        <v>5060</v>
      </c>
      <c r="I87" s="3">
        <v>5104</v>
      </c>
      <c r="J87" s="14">
        <v>5037</v>
      </c>
      <c r="K87" s="14">
        <v>5023</v>
      </c>
      <c r="L87" s="14">
        <v>5207</v>
      </c>
      <c r="M87" s="33">
        <v>5169</v>
      </c>
      <c r="N87" s="33">
        <v>5169</v>
      </c>
      <c r="O87" s="35">
        <v>5303</v>
      </c>
      <c r="P87" s="33">
        <v>5365</v>
      </c>
      <c r="Q87" s="33">
        <v>5310</v>
      </c>
      <c r="R87" s="33">
        <v>5480</v>
      </c>
      <c r="S87" s="33">
        <v>5707</v>
      </c>
      <c r="T87" s="33">
        <v>5795</v>
      </c>
    </row>
    <row r="88" spans="1:20" ht="86" thickBot="1" x14ac:dyDescent="0.25">
      <c r="A88" s="11" t="s">
        <v>19</v>
      </c>
      <c r="B88" s="31"/>
      <c r="C88" s="12">
        <f t="shared" ref="C88:L88" si="108">(C87-B87)/B87</f>
        <v>-1.1225616488774383E-2</v>
      </c>
      <c r="D88" s="12">
        <f t="shared" si="108"/>
        <v>-2.8289596128792109E-2</v>
      </c>
      <c r="E88" s="12">
        <f t="shared" si="108"/>
        <v>-3.4284619804635125E-2</v>
      </c>
      <c r="F88" s="12">
        <f t="shared" si="108"/>
        <v>-7.7350257834192778E-3</v>
      </c>
      <c r="G88" s="12">
        <f t="shared" si="108"/>
        <v>2.7983210073955628E-3</v>
      </c>
      <c r="H88" s="12">
        <f t="shared" si="108"/>
        <v>8.5708590791309554E-3</v>
      </c>
      <c r="I88" s="12">
        <f t="shared" si="108"/>
        <v>8.6956521739130436E-3</v>
      </c>
      <c r="J88" s="12">
        <f t="shared" si="108"/>
        <v>-1.3126959247648904E-2</v>
      </c>
      <c r="K88" s="12">
        <f t="shared" si="108"/>
        <v>-2.7794322017073653E-3</v>
      </c>
      <c r="L88" s="12">
        <f t="shared" si="108"/>
        <v>3.663149512243679E-2</v>
      </c>
      <c r="M88" s="12">
        <f t="shared" ref="M88" si="109">(M87-L87)/L87</f>
        <v>-7.2978682542730938E-3</v>
      </c>
      <c r="N88" s="12">
        <f t="shared" ref="N88" si="110">(N87-M87)/M87</f>
        <v>0</v>
      </c>
      <c r="O88" s="12">
        <f t="shared" ref="O88" si="111">(O87-N87)/N87</f>
        <v>2.5923776359063649E-2</v>
      </c>
      <c r="P88" s="12">
        <f t="shared" ref="P88" si="112">(P87-O87)/O87</f>
        <v>1.1691495379973599E-2</v>
      </c>
      <c r="Q88" s="12">
        <f t="shared" ref="Q88" si="113">(Q87-P87)/P87</f>
        <v>-1.0251630941286114E-2</v>
      </c>
      <c r="R88" s="12">
        <f t="shared" ref="R88:T88" si="114">(R87-Q87)/Q87</f>
        <v>3.2015065913370999E-2</v>
      </c>
      <c r="S88" s="12">
        <f t="shared" si="114"/>
        <v>4.1423357664233579E-2</v>
      </c>
      <c r="T88" s="12">
        <f t="shared" si="114"/>
        <v>1.5419660066584896E-2</v>
      </c>
    </row>
    <row r="89" spans="1:20" ht="86" thickBot="1" x14ac:dyDescent="0.25">
      <c r="A89" s="11" t="s">
        <v>20</v>
      </c>
      <c r="B89" s="31"/>
      <c r="C89" s="15"/>
      <c r="D89" s="15"/>
      <c r="E89" s="15"/>
      <c r="F89" s="15"/>
      <c r="G89" s="12">
        <f t="shared" ref="G89:L89" si="115">(G87-B87)/B87</f>
        <v>-7.6739050423260943E-2</v>
      </c>
      <c r="H89" s="12">
        <f t="shared" si="115"/>
        <v>-5.8254234133631122E-2</v>
      </c>
      <c r="I89" s="12">
        <f t="shared" si="115"/>
        <v>-2.2409500095767095E-2</v>
      </c>
      <c r="J89" s="12">
        <f t="shared" si="115"/>
        <v>-9.9166997223324067E-4</v>
      </c>
      <c r="K89" s="12">
        <f t="shared" si="115"/>
        <v>3.9976014391365179E-3</v>
      </c>
      <c r="L89" s="12">
        <f t="shared" si="115"/>
        <v>3.7871237791508867E-2</v>
      </c>
      <c r="M89" s="12">
        <f t="shared" ref="M89" si="116">(M87-H87)/H87</f>
        <v>2.1541501976284586E-2</v>
      </c>
      <c r="N89" s="12">
        <f t="shared" ref="N89" si="117">(N87-I87)/I87</f>
        <v>1.2735109717868339E-2</v>
      </c>
      <c r="O89" s="12">
        <f t="shared" ref="O89" si="118">(O87-J87)/J87</f>
        <v>5.2809211832439945E-2</v>
      </c>
      <c r="P89" s="12">
        <f t="shared" ref="P89" si="119">(P87-K87)/K87</f>
        <v>6.8086800716703172E-2</v>
      </c>
      <c r="Q89" s="12">
        <f t="shared" ref="Q89" si="120">(Q87-L87)/L87</f>
        <v>1.9781063952371808E-2</v>
      </c>
      <c r="R89" s="12">
        <f t="shared" ref="R89:T89" si="121">(R87-M87)/M87</f>
        <v>6.0166376475140261E-2</v>
      </c>
      <c r="S89" s="12">
        <f t="shared" si="121"/>
        <v>0.1040820274714645</v>
      </c>
      <c r="T89" s="12">
        <f t="shared" si="121"/>
        <v>9.277767301527437E-2</v>
      </c>
    </row>
    <row r="90" spans="1:20" ht="86" thickBot="1" x14ac:dyDescent="0.25">
      <c r="A90" s="11" t="s">
        <v>21</v>
      </c>
      <c r="B90" s="31"/>
      <c r="C90" s="15"/>
      <c r="D90" s="15"/>
      <c r="E90" s="15"/>
      <c r="F90" s="15"/>
      <c r="G90" s="12"/>
      <c r="H90" s="12"/>
      <c r="I90" s="12"/>
      <c r="J90" s="12"/>
      <c r="K90" s="12"/>
      <c r="L90" s="12">
        <f>(L87-B87)/B87</f>
        <v>-4.1774015458225983E-2</v>
      </c>
      <c r="M90" s="12">
        <f t="shared" ref="M90:P90" si="122">(M87-C87)/C87</f>
        <v>-3.796761585706309E-2</v>
      </c>
      <c r="N90" s="12">
        <f t="shared" si="122"/>
        <v>-9.9597778203409301E-3</v>
      </c>
      <c r="O90" s="12">
        <f t="shared" si="122"/>
        <v>5.1765172550575167E-2</v>
      </c>
      <c r="P90" s="12">
        <f t="shared" si="122"/>
        <v>7.2356586048370974E-2</v>
      </c>
      <c r="Q90" s="12">
        <f t="shared" ref="Q90" si="123">(Q87-G87)/G87</f>
        <v>5.8401435120589991E-2</v>
      </c>
      <c r="R90" s="12">
        <f t="shared" ref="R90:T90" si="124">(R87-H87)/H87</f>
        <v>8.3003952569169967E-2</v>
      </c>
      <c r="S90" s="12">
        <f t="shared" si="124"/>
        <v>0.11814263322884012</v>
      </c>
      <c r="T90" s="12">
        <f t="shared" si="124"/>
        <v>0.15048640063529878</v>
      </c>
    </row>
    <row r="91" spans="1:20" ht="52" thickBot="1" x14ac:dyDescent="0.25">
      <c r="A91" s="11" t="s">
        <v>22</v>
      </c>
      <c r="B91" s="15">
        <f t="shared" ref="B91:G91" si="125">B83/B87</f>
        <v>0.50460066249539937</v>
      </c>
      <c r="C91" s="15">
        <f t="shared" si="125"/>
        <v>0.45244742229666851</v>
      </c>
      <c r="D91" s="15">
        <f t="shared" si="125"/>
        <v>0.42252442060907874</v>
      </c>
      <c r="E91" s="15">
        <f t="shared" si="125"/>
        <v>0.41808806029353429</v>
      </c>
      <c r="F91" s="15">
        <f t="shared" si="125"/>
        <v>0.38536877873276032</v>
      </c>
      <c r="G91" s="15">
        <f t="shared" si="125"/>
        <v>0.38210085708590791</v>
      </c>
      <c r="H91" s="15" t="s">
        <v>41</v>
      </c>
      <c r="I91" s="15">
        <f>I83/I87</f>
        <v>0.33561912225705332</v>
      </c>
      <c r="J91" s="15">
        <f>J83/J87</f>
        <v>0.33869366686519753</v>
      </c>
      <c r="K91" s="15">
        <f t="shared" ref="K91:P91" si="126">K83/K87</f>
        <v>0.23312761298029067</v>
      </c>
      <c r="L91" s="15">
        <f t="shared" si="126"/>
        <v>0.17053965815248703</v>
      </c>
      <c r="M91" s="15">
        <f t="shared" si="126"/>
        <v>0.18746372605919906</v>
      </c>
      <c r="N91" s="15">
        <f t="shared" si="126"/>
        <v>0.18107951247823564</v>
      </c>
      <c r="O91" s="15">
        <f t="shared" si="126"/>
        <v>0.19781255892890817</v>
      </c>
      <c r="P91" s="15">
        <f t="shared" si="126"/>
        <v>0.19142590866728798</v>
      </c>
      <c r="Q91" s="15">
        <f t="shared" ref="Q91:R91" si="127">Q83/Q87</f>
        <v>0.20772128060263653</v>
      </c>
      <c r="R91" s="15">
        <f t="shared" si="127"/>
        <v>0.1947080291970803</v>
      </c>
      <c r="S91" s="15">
        <f t="shared" ref="S91:T91" si="128">S83/S87</f>
        <v>0</v>
      </c>
      <c r="T91" s="15">
        <f t="shared" si="128"/>
        <v>0.14460742018981881</v>
      </c>
    </row>
    <row r="92" spans="1:20" ht="86" thickBot="1" x14ac:dyDescent="0.25">
      <c r="A92" s="11" t="s">
        <v>23</v>
      </c>
      <c r="B92" s="12"/>
      <c r="C92" s="12">
        <f t="shared" ref="C92:J92" si="129">(C91-B91)</f>
        <v>-5.2153240198730855E-2</v>
      </c>
      <c r="D92" s="12">
        <f t="shared" si="129"/>
        <v>-2.9923001687589768E-2</v>
      </c>
      <c r="E92" s="12">
        <f t="shared" si="129"/>
        <v>-4.436360315544452E-3</v>
      </c>
      <c r="F92" s="12">
        <f t="shared" si="129"/>
        <v>-3.2719281560773972E-2</v>
      </c>
      <c r="G92" s="12">
        <f t="shared" si="129"/>
        <v>-3.2679216468524119E-3</v>
      </c>
      <c r="H92" s="12"/>
      <c r="I92" s="12"/>
      <c r="J92" s="12">
        <f t="shared" si="129"/>
        <v>3.074544608144214E-3</v>
      </c>
      <c r="K92" s="12">
        <f t="shared" ref="K92" si="130">(K91-J91)</f>
        <v>-0.10556605388490686</v>
      </c>
      <c r="L92" s="12">
        <f t="shared" ref="L92" si="131">(L91-K91)</f>
        <v>-6.2587954827803632E-2</v>
      </c>
      <c r="M92" s="12">
        <f t="shared" ref="M92" si="132">(M91-L91)</f>
        <v>1.6924067906712026E-2</v>
      </c>
      <c r="N92" s="12">
        <f t="shared" ref="N92" si="133">(N91-M91)</f>
        <v>-6.384213580963416E-3</v>
      </c>
      <c r="O92" s="12">
        <f t="shared" ref="O92" si="134">(O91-N91)</f>
        <v>1.6733046450672528E-2</v>
      </c>
      <c r="P92" s="12">
        <f t="shared" ref="P92" si="135">(P91-O91)</f>
        <v>-6.3866502616201914E-3</v>
      </c>
      <c r="Q92" s="12">
        <f t="shared" ref="Q92" si="136">(Q91-P91)</f>
        <v>1.6295371935348552E-2</v>
      </c>
      <c r="R92" s="12">
        <f t="shared" ref="R92:T92" si="137">(R91-Q91)</f>
        <v>-1.3013251405556231E-2</v>
      </c>
      <c r="S92" s="12">
        <f t="shared" si="137"/>
        <v>-0.1947080291970803</v>
      </c>
      <c r="T92" s="12">
        <f t="shared" si="137"/>
        <v>0.14460742018981881</v>
      </c>
    </row>
    <row r="93" spans="1:20" ht="86" thickBot="1" x14ac:dyDescent="0.25">
      <c r="A93" s="11" t="s">
        <v>24</v>
      </c>
      <c r="B93" s="12"/>
      <c r="C93" s="12"/>
      <c r="D93" s="12"/>
      <c r="E93" s="12"/>
      <c r="F93" s="12"/>
      <c r="G93" s="12">
        <f>G91-B91</f>
        <v>-0.12249980540949146</v>
      </c>
      <c r="H93" s="12"/>
      <c r="I93" s="12">
        <f t="shared" ref="I93:J93" si="138">I91-D91</f>
        <v>-8.6905298352025429E-2</v>
      </c>
      <c r="J93" s="12">
        <f t="shared" si="138"/>
        <v>-7.9394393428336762E-2</v>
      </c>
      <c r="K93" s="12">
        <f t="shared" ref="K93" si="139">K91-F91</f>
        <v>-0.15224116575246965</v>
      </c>
      <c r="L93" s="12">
        <f t="shared" ref="L93" si="140">L91-G91</f>
        <v>-0.21156119893342087</v>
      </c>
      <c r="M93" s="12" t="e">
        <f t="shared" ref="M93" si="141">M91-H91</f>
        <v>#VALUE!</v>
      </c>
      <c r="N93" s="12">
        <f t="shared" ref="N93" si="142">N91-I91</f>
        <v>-0.15453960977881767</v>
      </c>
      <c r="O93" s="12">
        <f t="shared" ref="O93" si="143">O91-J91</f>
        <v>-0.14088110793628936</v>
      </c>
      <c r="P93" s="12">
        <f t="shared" ref="P93" si="144">P91-K91</f>
        <v>-4.1701704313002685E-2</v>
      </c>
      <c r="Q93" s="12">
        <f t="shared" ref="Q93" si="145">Q91-L91</f>
        <v>3.7181622450149499E-2</v>
      </c>
      <c r="R93" s="12">
        <f t="shared" ref="R93:T93" si="146">R91-M91</f>
        <v>7.2443031378812417E-3</v>
      </c>
      <c r="S93" s="12">
        <f t="shared" si="146"/>
        <v>-0.18107951247823564</v>
      </c>
      <c r="T93" s="12">
        <f t="shared" si="146"/>
        <v>-5.3205138739089358E-2</v>
      </c>
    </row>
    <row r="94" spans="1:20" ht="86" thickBot="1" x14ac:dyDescent="0.25">
      <c r="A94" s="11" t="s">
        <v>25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>
        <f>L91-B91</f>
        <v>-0.3340610043429123</v>
      </c>
      <c r="M94" s="12">
        <f t="shared" ref="M94:P94" si="147">M91-C91</f>
        <v>-0.26498369623746942</v>
      </c>
      <c r="N94" s="12">
        <f t="shared" si="147"/>
        <v>-0.2414449081308431</v>
      </c>
      <c r="O94" s="12">
        <f t="shared" si="147"/>
        <v>-0.22027550136462612</v>
      </c>
      <c r="P94" s="12">
        <f t="shared" si="147"/>
        <v>-0.19394287006547234</v>
      </c>
      <c r="Q94" s="12">
        <f t="shared" ref="Q94" si="148">Q91-G91</f>
        <v>-0.17437957648327138</v>
      </c>
      <c r="R94" s="12" t="e">
        <f t="shared" ref="R94:T94" si="149">R91-H91</f>
        <v>#VALUE!</v>
      </c>
      <c r="S94" s="12">
        <f t="shared" si="149"/>
        <v>-0.33561912225705332</v>
      </c>
      <c r="T94" s="12">
        <f t="shared" si="149"/>
        <v>-0.19408624667537872</v>
      </c>
    </row>
    <row r="95" spans="1:20" ht="16" x14ac:dyDescent="0.2">
      <c r="A95" s="16" t="s">
        <v>42</v>
      </c>
      <c r="B95" s="17"/>
      <c r="C95" s="17"/>
      <c r="D95" s="17"/>
      <c r="E95" s="17"/>
      <c r="F95" s="17"/>
      <c r="G95" s="18"/>
      <c r="H95" s="17"/>
      <c r="I95" s="17"/>
      <c r="J95" s="17"/>
      <c r="K95" s="17"/>
      <c r="L95" s="17"/>
      <c r="M95" s="23"/>
      <c r="N95" s="23"/>
      <c r="O95" s="23"/>
      <c r="P95" s="23"/>
      <c r="Q95" s="23"/>
    </row>
    <row r="96" spans="1:20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25" ht="16" x14ac:dyDescent="0.2">
      <c r="A97" s="6" t="s">
        <v>67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23"/>
      <c r="N97" s="23"/>
      <c r="O97" s="23"/>
      <c r="P97" s="23"/>
      <c r="Q97" s="23"/>
    </row>
    <row r="98" spans="1:25" ht="16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23"/>
      <c r="N98" s="23"/>
      <c r="O98" s="23"/>
      <c r="P98" s="23"/>
      <c r="Q98" s="23"/>
    </row>
    <row r="99" spans="1:25" ht="17" x14ac:dyDescent="0.2">
      <c r="A99" s="24" t="s">
        <v>0</v>
      </c>
      <c r="B99" s="24" t="s">
        <v>1</v>
      </c>
      <c r="C99" s="24" t="s">
        <v>2</v>
      </c>
      <c r="D99" s="24" t="s">
        <v>3</v>
      </c>
      <c r="E99" s="24" t="s">
        <v>4</v>
      </c>
      <c r="F99" s="24" t="s">
        <v>5</v>
      </c>
      <c r="G99" s="24" t="s">
        <v>6</v>
      </c>
      <c r="H99" s="24" t="s">
        <v>7</v>
      </c>
      <c r="I99" s="24" t="s">
        <v>8</v>
      </c>
      <c r="J99" s="24" t="s">
        <v>9</v>
      </c>
      <c r="K99" s="24" t="s">
        <v>10</v>
      </c>
      <c r="L99" s="24" t="s">
        <v>11</v>
      </c>
      <c r="M99" s="24" t="s">
        <v>54</v>
      </c>
      <c r="N99" s="24" t="s">
        <v>55</v>
      </c>
      <c r="O99" s="24" t="s">
        <v>56</v>
      </c>
      <c r="P99" s="24" t="s">
        <v>57</v>
      </c>
      <c r="Q99" s="24" t="s">
        <v>60</v>
      </c>
      <c r="R99" s="24" t="s">
        <v>61</v>
      </c>
      <c r="S99" s="24" t="s">
        <v>62</v>
      </c>
      <c r="T99" s="24" t="s">
        <v>65</v>
      </c>
      <c r="U99" s="24" t="s">
        <v>26</v>
      </c>
      <c r="V99" s="83" t="s">
        <v>27</v>
      </c>
      <c r="W99" s="83"/>
      <c r="X99" s="83"/>
      <c r="Y99" s="83"/>
    </row>
    <row r="100" spans="1:25" ht="18" thickBot="1" x14ac:dyDescent="0.25">
      <c r="A100" s="43" t="s">
        <v>12</v>
      </c>
      <c r="B100" s="26"/>
      <c r="C100" s="49">
        <f t="shared" ref="C100:P100" si="150">-C70</f>
        <v>0</v>
      </c>
      <c r="D100" s="49">
        <f t="shared" si="150"/>
        <v>-19</v>
      </c>
      <c r="E100" s="49">
        <f t="shared" si="150"/>
        <v>-18</v>
      </c>
      <c r="F100" s="49">
        <f t="shared" si="150"/>
        <v>-58</v>
      </c>
      <c r="G100" s="49">
        <f t="shared" si="150"/>
        <v>-87</v>
      </c>
      <c r="H100" s="49"/>
      <c r="I100" s="49">
        <f t="shared" si="150"/>
        <v>-115</v>
      </c>
      <c r="J100" s="49">
        <f t="shared" si="150"/>
        <v>-112</v>
      </c>
      <c r="K100" s="49">
        <f t="shared" si="150"/>
        <v>-65</v>
      </c>
      <c r="L100" s="49">
        <f t="shared" si="150"/>
        <v>-27</v>
      </c>
      <c r="M100" s="49">
        <f t="shared" si="150"/>
        <v>-87</v>
      </c>
      <c r="N100" s="49">
        <f t="shared" si="150"/>
        <v>-20</v>
      </c>
      <c r="O100" s="49">
        <f t="shared" si="150"/>
        <v>-54</v>
      </c>
      <c r="P100" s="49">
        <f t="shared" si="150"/>
        <v>-43</v>
      </c>
      <c r="Q100" s="49">
        <f t="shared" ref="Q100:R100" si="151">-Q70</f>
        <v>-45</v>
      </c>
      <c r="R100" s="49">
        <f t="shared" si="151"/>
        <v>-32</v>
      </c>
      <c r="S100" s="49" t="e">
        <f t="shared" ref="S100:T100" si="152">-S70</f>
        <v>#VALUE!</v>
      </c>
      <c r="T100" s="49" t="e">
        <f t="shared" si="152"/>
        <v>#VALUE!</v>
      </c>
      <c r="U100" s="61">
        <f t="shared" ref="U100:U113" si="153">AVERAGE(C100:R100)</f>
        <v>-52.133333333333333</v>
      </c>
      <c r="V100" s="7"/>
      <c r="W100" s="7"/>
      <c r="X100" s="7"/>
      <c r="Y100" s="7"/>
    </row>
    <row r="101" spans="1:25" ht="18" thickBot="1" x14ac:dyDescent="0.25">
      <c r="A101" s="8">
        <v>1</v>
      </c>
      <c r="B101" s="9" t="s">
        <v>28</v>
      </c>
      <c r="C101" s="10">
        <f t="shared" ref="C101:J104" si="154">B70-C71</f>
        <v>-151</v>
      </c>
      <c r="D101" s="10">
        <f t="shared" si="154"/>
        <v>-145</v>
      </c>
      <c r="E101" s="10">
        <f t="shared" si="154"/>
        <v>-135</v>
      </c>
      <c r="F101" s="10">
        <f t="shared" si="154"/>
        <v>-128</v>
      </c>
      <c r="G101" s="10">
        <f t="shared" si="154"/>
        <v>-92</v>
      </c>
      <c r="H101" s="10"/>
      <c r="I101" s="10"/>
      <c r="J101" s="10">
        <f t="shared" si="154"/>
        <v>-67</v>
      </c>
      <c r="K101" s="10">
        <f t="shared" ref="K101:K112" si="155">J70-K71</f>
        <v>0</v>
      </c>
      <c r="L101" s="10">
        <f t="shared" ref="L101:L112" si="156">K70-L71</f>
        <v>-9</v>
      </c>
      <c r="M101" s="10">
        <f t="shared" ref="M101:M112" si="157">L70-M71</f>
        <v>-33</v>
      </c>
      <c r="N101" s="10">
        <f t="shared" ref="N101:N112" si="158">M70-N71</f>
        <v>25</v>
      </c>
      <c r="O101" s="10">
        <f t="shared" ref="O101:O112" si="159">N70-O71</f>
        <v>-27</v>
      </c>
      <c r="P101" s="10">
        <f t="shared" ref="P101:P112" si="160">O70-P71</f>
        <v>-17</v>
      </c>
      <c r="Q101" s="10">
        <f t="shared" ref="Q101:Q112" si="161">P70-Q71</f>
        <v>-15</v>
      </c>
      <c r="R101" s="10">
        <f t="shared" ref="R101:T112" si="162">Q70-R71</f>
        <v>-11</v>
      </c>
      <c r="S101" s="10" t="e">
        <f t="shared" si="162"/>
        <v>#VALUE!</v>
      </c>
      <c r="T101" s="10" t="e">
        <f t="shared" si="162"/>
        <v>#VALUE!</v>
      </c>
      <c r="U101" s="61">
        <f t="shared" si="153"/>
        <v>-57.5</v>
      </c>
      <c r="V101" s="84" t="s">
        <v>43</v>
      </c>
      <c r="W101" s="84"/>
      <c r="X101" s="84"/>
      <c r="Y101" s="84"/>
    </row>
    <row r="102" spans="1:25" ht="18" thickBot="1" x14ac:dyDescent="0.25">
      <c r="A102" s="8">
        <v>2</v>
      </c>
      <c r="B102" s="9" t="s">
        <v>28</v>
      </c>
      <c r="C102" s="10">
        <f t="shared" si="154"/>
        <v>-9</v>
      </c>
      <c r="D102" s="10">
        <f t="shared" si="154"/>
        <v>13</v>
      </c>
      <c r="E102" s="10">
        <f t="shared" si="154"/>
        <v>1</v>
      </c>
      <c r="F102" s="10">
        <f t="shared" si="154"/>
        <v>-2</v>
      </c>
      <c r="G102" s="10">
        <f t="shared" si="154"/>
        <v>10</v>
      </c>
      <c r="H102" s="10"/>
      <c r="I102" s="10"/>
      <c r="J102" s="10">
        <f t="shared" si="154"/>
        <v>-13</v>
      </c>
      <c r="K102" s="10">
        <f t="shared" si="155"/>
        <v>73</v>
      </c>
      <c r="L102" s="10">
        <f t="shared" si="156"/>
        <v>36</v>
      </c>
      <c r="M102" s="10">
        <f t="shared" si="157"/>
        <v>-2</v>
      </c>
      <c r="N102" s="10">
        <f t="shared" si="158"/>
        <v>7</v>
      </c>
      <c r="O102" s="10">
        <f t="shared" si="159"/>
        <v>-9</v>
      </c>
      <c r="P102" s="10">
        <f t="shared" si="160"/>
        <v>1</v>
      </c>
      <c r="Q102" s="10">
        <f t="shared" si="161"/>
        <v>0</v>
      </c>
      <c r="R102" s="10">
        <f t="shared" si="162"/>
        <v>-3</v>
      </c>
      <c r="S102" s="10" t="e">
        <f t="shared" si="162"/>
        <v>#VALUE!</v>
      </c>
      <c r="T102" s="10" t="e">
        <f t="shared" si="162"/>
        <v>#VALUE!</v>
      </c>
      <c r="U102" s="61">
        <f t="shared" si="153"/>
        <v>7.3571428571428568</v>
      </c>
      <c r="V102" s="85" t="s">
        <v>44</v>
      </c>
      <c r="W102" s="85"/>
      <c r="X102" s="85"/>
      <c r="Y102" s="85"/>
    </row>
    <row r="103" spans="1:25" ht="18" thickBot="1" x14ac:dyDescent="0.25">
      <c r="A103" s="8">
        <v>3</v>
      </c>
      <c r="B103" s="9" t="s">
        <v>28</v>
      </c>
      <c r="C103" s="10">
        <f t="shared" si="154"/>
        <v>31</v>
      </c>
      <c r="D103" s="10">
        <f t="shared" si="154"/>
        <v>21</v>
      </c>
      <c r="E103" s="10">
        <f t="shared" si="154"/>
        <v>-47</v>
      </c>
      <c r="F103" s="10">
        <f t="shared" si="154"/>
        <v>-26</v>
      </c>
      <c r="G103" s="10">
        <f t="shared" si="154"/>
        <v>-26</v>
      </c>
      <c r="H103" s="10"/>
      <c r="I103" s="10"/>
      <c r="J103" s="10">
        <f t="shared" si="154"/>
        <v>-20</v>
      </c>
      <c r="K103" s="10">
        <f t="shared" si="155"/>
        <v>65</v>
      </c>
      <c r="L103" s="10">
        <f t="shared" si="156"/>
        <v>37</v>
      </c>
      <c r="M103" s="10">
        <f t="shared" si="157"/>
        <v>0</v>
      </c>
      <c r="N103" s="10">
        <f t="shared" si="158"/>
        <v>-6</v>
      </c>
      <c r="O103" s="10">
        <f t="shared" si="159"/>
        <v>1</v>
      </c>
      <c r="P103" s="10">
        <f t="shared" si="160"/>
        <v>-1</v>
      </c>
      <c r="Q103" s="10">
        <f t="shared" si="161"/>
        <v>-6</v>
      </c>
      <c r="R103" s="10">
        <f t="shared" si="162"/>
        <v>-26</v>
      </c>
      <c r="S103" s="10" t="e">
        <f t="shared" si="162"/>
        <v>#VALUE!</v>
      </c>
      <c r="T103" s="10" t="e">
        <f t="shared" si="162"/>
        <v>#VALUE!</v>
      </c>
      <c r="U103" s="61">
        <f t="shared" si="153"/>
        <v>-0.21428571428571427</v>
      </c>
      <c r="V103" s="86" t="s">
        <v>45</v>
      </c>
      <c r="W103" s="86"/>
      <c r="X103" s="86"/>
      <c r="Y103" s="86"/>
    </row>
    <row r="104" spans="1:25" ht="18" thickBot="1" x14ac:dyDescent="0.25">
      <c r="A104" s="8">
        <v>4</v>
      </c>
      <c r="B104" s="9" t="s">
        <v>28</v>
      </c>
      <c r="C104" s="10">
        <f t="shared" si="154"/>
        <v>-23</v>
      </c>
      <c r="D104" s="10">
        <f t="shared" si="154"/>
        <v>-17</v>
      </c>
      <c r="E104" s="10">
        <f t="shared" si="154"/>
        <v>-38</v>
      </c>
      <c r="F104" s="10">
        <f t="shared" si="154"/>
        <v>-45</v>
      </c>
      <c r="G104" s="10">
        <f t="shared" si="154"/>
        <v>-49</v>
      </c>
      <c r="H104" s="10"/>
      <c r="I104" s="10"/>
      <c r="J104" s="10">
        <f t="shared" si="154"/>
        <v>-86</v>
      </c>
      <c r="K104" s="10">
        <f t="shared" si="155"/>
        <v>75</v>
      </c>
      <c r="L104" s="10">
        <f t="shared" si="156"/>
        <v>60</v>
      </c>
      <c r="M104" s="10">
        <f t="shared" si="157"/>
        <v>-35</v>
      </c>
      <c r="N104" s="10">
        <f t="shared" si="158"/>
        <v>6</v>
      </c>
      <c r="O104" s="10">
        <f t="shared" si="159"/>
        <v>-64</v>
      </c>
      <c r="P104" s="10">
        <f t="shared" si="160"/>
        <v>-71</v>
      </c>
      <c r="Q104" s="10">
        <f t="shared" si="161"/>
        <v>-63</v>
      </c>
      <c r="R104" s="10">
        <f t="shared" si="162"/>
        <v>-81</v>
      </c>
      <c r="S104" s="10" t="e">
        <f t="shared" si="162"/>
        <v>#VALUE!</v>
      </c>
      <c r="T104" s="10" t="e">
        <f t="shared" si="162"/>
        <v>#VALUE!</v>
      </c>
      <c r="U104" s="61">
        <f t="shared" si="153"/>
        <v>-30.785714285714285</v>
      </c>
      <c r="V104" s="87" t="s">
        <v>46</v>
      </c>
      <c r="W104" s="87"/>
      <c r="X104" s="87"/>
      <c r="Y104" s="87"/>
    </row>
    <row r="105" spans="1:25" ht="18" thickBot="1" x14ac:dyDescent="0.25">
      <c r="A105" s="8">
        <v>5</v>
      </c>
      <c r="B105" s="9" t="s">
        <v>28</v>
      </c>
      <c r="C105" s="10">
        <f>B74-C75</f>
        <v>-31</v>
      </c>
      <c r="D105" s="10">
        <f>C74-D75</f>
        <v>15</v>
      </c>
      <c r="E105" s="10">
        <f>D74-E75</f>
        <v>-5</v>
      </c>
      <c r="F105" s="10">
        <f>E74-F75</f>
        <v>42</v>
      </c>
      <c r="G105" s="10">
        <f>F74-G75</f>
        <v>65</v>
      </c>
      <c r="H105" s="10"/>
      <c r="I105" s="10"/>
      <c r="J105" s="10">
        <f>I74-J75</f>
        <v>133</v>
      </c>
      <c r="K105" s="10">
        <f t="shared" si="155"/>
        <v>157</v>
      </c>
      <c r="L105" s="10">
        <f t="shared" si="156"/>
        <v>46</v>
      </c>
      <c r="M105" s="10">
        <f t="shared" si="157"/>
        <v>-4</v>
      </c>
      <c r="N105" s="10">
        <f t="shared" si="158"/>
        <v>-28</v>
      </c>
      <c r="O105" s="10">
        <f t="shared" si="159"/>
        <v>-92</v>
      </c>
      <c r="P105" s="10">
        <f t="shared" si="160"/>
        <v>-15</v>
      </c>
      <c r="Q105" s="10">
        <f t="shared" si="161"/>
        <v>-33</v>
      </c>
      <c r="R105" s="10">
        <f t="shared" si="162"/>
        <v>-2</v>
      </c>
      <c r="S105" s="10" t="e">
        <f t="shared" si="162"/>
        <v>#VALUE!</v>
      </c>
      <c r="T105" s="10" t="e">
        <f t="shared" si="162"/>
        <v>#VALUE!</v>
      </c>
      <c r="U105" s="61">
        <f t="shared" si="153"/>
        <v>17.714285714285715</v>
      </c>
      <c r="V105" s="82" t="s">
        <v>33</v>
      </c>
      <c r="W105" s="82"/>
      <c r="X105" s="82"/>
      <c r="Y105" s="82"/>
    </row>
    <row r="106" spans="1:25" ht="18" thickBot="1" x14ac:dyDescent="0.25">
      <c r="A106" s="8">
        <v>6</v>
      </c>
      <c r="B106" s="9" t="s">
        <v>28</v>
      </c>
      <c r="C106" s="10">
        <f t="shared" ref="C106:J111" si="163">B75-C76</f>
        <v>6</v>
      </c>
      <c r="D106" s="10">
        <f t="shared" si="163"/>
        <v>74</v>
      </c>
      <c r="E106" s="10">
        <f t="shared" si="163"/>
        <v>-5</v>
      </c>
      <c r="F106" s="10">
        <f t="shared" si="163"/>
        <v>32</v>
      </c>
      <c r="G106" s="10">
        <f t="shared" si="163"/>
        <v>21</v>
      </c>
      <c r="H106" s="10"/>
      <c r="I106" s="10"/>
      <c r="J106" s="10">
        <f t="shared" si="163"/>
        <v>4</v>
      </c>
      <c r="K106" s="10">
        <f t="shared" si="155"/>
        <v>-9</v>
      </c>
      <c r="L106" s="10">
        <f t="shared" si="156"/>
        <v>-13</v>
      </c>
      <c r="M106" s="10">
        <f t="shared" si="157"/>
        <v>-28</v>
      </c>
      <c r="N106" s="10">
        <f t="shared" si="158"/>
        <v>-62</v>
      </c>
      <c r="O106" s="10">
        <f t="shared" si="159"/>
        <v>2</v>
      </c>
      <c r="P106" s="10">
        <f t="shared" si="160"/>
        <v>21</v>
      </c>
      <c r="Q106" s="10">
        <f t="shared" si="161"/>
        <v>4</v>
      </c>
      <c r="R106" s="10">
        <f t="shared" si="162"/>
        <v>-7</v>
      </c>
      <c r="S106" s="10" t="e">
        <f t="shared" si="162"/>
        <v>#VALUE!</v>
      </c>
      <c r="T106" s="10" t="e">
        <f t="shared" si="162"/>
        <v>#VALUE!</v>
      </c>
      <c r="U106" s="61">
        <f t="shared" si="153"/>
        <v>2.8571428571428572</v>
      </c>
      <c r="V106" s="82"/>
      <c r="W106" s="82"/>
      <c r="X106" s="82"/>
      <c r="Y106" s="82"/>
    </row>
    <row r="107" spans="1:25" ht="18" thickBot="1" x14ac:dyDescent="0.25">
      <c r="A107" s="8">
        <v>7</v>
      </c>
      <c r="B107" s="9" t="s">
        <v>28</v>
      </c>
      <c r="C107" s="10">
        <f t="shared" si="163"/>
        <v>-6</v>
      </c>
      <c r="D107" s="10">
        <f t="shared" si="163"/>
        <v>34</v>
      </c>
      <c r="E107" s="10">
        <f t="shared" si="163"/>
        <v>-51</v>
      </c>
      <c r="F107" s="10">
        <f t="shared" si="163"/>
        <v>3</v>
      </c>
      <c r="G107" s="10">
        <f t="shared" si="163"/>
        <v>10</v>
      </c>
      <c r="H107" s="10"/>
      <c r="I107" s="10"/>
      <c r="J107" s="10">
        <f t="shared" si="163"/>
        <v>-9</v>
      </c>
      <c r="K107" s="10">
        <f t="shared" si="155"/>
        <v>6</v>
      </c>
      <c r="L107" s="10">
        <f t="shared" si="156"/>
        <v>12</v>
      </c>
      <c r="M107" s="10">
        <f t="shared" si="157"/>
        <v>-3</v>
      </c>
      <c r="N107" s="10">
        <f t="shared" si="158"/>
        <v>-42</v>
      </c>
      <c r="O107" s="10">
        <f t="shared" si="159"/>
        <v>6</v>
      </c>
      <c r="P107" s="10">
        <f t="shared" si="160"/>
        <v>-1</v>
      </c>
      <c r="Q107" s="10">
        <f t="shared" si="161"/>
        <v>-3</v>
      </c>
      <c r="R107" s="10">
        <f t="shared" si="162"/>
        <v>-1</v>
      </c>
      <c r="S107" s="10" t="e">
        <f t="shared" si="162"/>
        <v>#VALUE!</v>
      </c>
      <c r="T107" s="10" t="e">
        <f t="shared" si="162"/>
        <v>#VALUE!</v>
      </c>
      <c r="U107" s="61">
        <f t="shared" si="153"/>
        <v>-3.2142857142857144</v>
      </c>
      <c r="V107" s="82"/>
      <c r="W107" s="82"/>
      <c r="X107" s="82"/>
      <c r="Y107" s="82"/>
    </row>
    <row r="108" spans="1:25" ht="18" thickBot="1" x14ac:dyDescent="0.25">
      <c r="A108" s="8">
        <v>8</v>
      </c>
      <c r="B108" s="9" t="s">
        <v>28</v>
      </c>
      <c r="C108" s="10">
        <f t="shared" si="163"/>
        <v>46</v>
      </c>
      <c r="D108" s="10">
        <f t="shared" si="163"/>
        <v>49</v>
      </c>
      <c r="E108" s="10">
        <f t="shared" si="163"/>
        <v>-6</v>
      </c>
      <c r="F108" s="10">
        <f t="shared" si="163"/>
        <v>106</v>
      </c>
      <c r="G108" s="10">
        <f t="shared" si="163"/>
        <v>43</v>
      </c>
      <c r="H108" s="10"/>
      <c r="I108" s="10"/>
      <c r="J108" s="10">
        <f t="shared" si="163"/>
        <v>32</v>
      </c>
      <c r="K108" s="10">
        <f t="shared" si="155"/>
        <v>24</v>
      </c>
      <c r="L108" s="10">
        <f t="shared" si="156"/>
        <v>6</v>
      </c>
      <c r="M108" s="10">
        <f t="shared" si="157"/>
        <v>-1</v>
      </c>
      <c r="N108" s="10">
        <f t="shared" si="158"/>
        <v>2</v>
      </c>
      <c r="O108" s="10">
        <f t="shared" si="159"/>
        <v>8</v>
      </c>
      <c r="P108" s="10">
        <f t="shared" si="160"/>
        <v>11</v>
      </c>
      <c r="Q108" s="10">
        <f t="shared" si="161"/>
        <v>22</v>
      </c>
      <c r="R108" s="10">
        <f t="shared" si="162"/>
        <v>41</v>
      </c>
      <c r="S108" s="10" t="e">
        <f t="shared" si="162"/>
        <v>#VALUE!</v>
      </c>
      <c r="T108" s="10" t="e">
        <f t="shared" si="162"/>
        <v>#VALUE!</v>
      </c>
      <c r="U108" s="61">
        <f t="shared" si="153"/>
        <v>27.357142857142858</v>
      </c>
    </row>
    <row r="109" spans="1:25" ht="18" thickBot="1" x14ac:dyDescent="0.25">
      <c r="A109" s="8">
        <v>9</v>
      </c>
      <c r="B109" s="9" t="s">
        <v>28</v>
      </c>
      <c r="C109" s="10">
        <f t="shared" si="163"/>
        <v>155</v>
      </c>
      <c r="D109" s="10">
        <f t="shared" si="163"/>
        <v>114</v>
      </c>
      <c r="E109" s="10">
        <f t="shared" si="163"/>
        <v>84</v>
      </c>
      <c r="F109" s="10">
        <f t="shared" si="163"/>
        <v>124</v>
      </c>
      <c r="G109" s="10">
        <f t="shared" si="163"/>
        <v>12</v>
      </c>
      <c r="H109" s="10"/>
      <c r="I109" s="10"/>
      <c r="J109" s="10">
        <f t="shared" si="163"/>
        <v>15</v>
      </c>
      <c r="K109" s="10">
        <f t="shared" si="155"/>
        <v>68</v>
      </c>
      <c r="L109" s="10">
        <f t="shared" si="156"/>
        <v>62</v>
      </c>
      <c r="M109" s="10">
        <f t="shared" si="157"/>
        <v>39</v>
      </c>
      <c r="N109" s="10">
        <f t="shared" si="158"/>
        <v>69</v>
      </c>
      <c r="O109" s="10">
        <f t="shared" si="159"/>
        <v>74</v>
      </c>
      <c r="P109" s="10">
        <f t="shared" si="160"/>
        <v>80</v>
      </c>
      <c r="Q109" s="10">
        <f t="shared" si="161"/>
        <v>34</v>
      </c>
      <c r="R109" s="10">
        <f t="shared" si="162"/>
        <v>64</v>
      </c>
      <c r="S109" s="10" t="e">
        <f t="shared" si="162"/>
        <v>#VALUE!</v>
      </c>
      <c r="T109" s="10" t="e">
        <f t="shared" si="162"/>
        <v>#VALUE!</v>
      </c>
      <c r="U109" s="61">
        <f t="shared" si="153"/>
        <v>71</v>
      </c>
    </row>
    <row r="110" spans="1:25" ht="18" thickBot="1" x14ac:dyDescent="0.25">
      <c r="A110" s="8">
        <v>10</v>
      </c>
      <c r="B110" s="9" t="s">
        <v>28</v>
      </c>
      <c r="C110" s="10">
        <f t="shared" si="163"/>
        <v>91</v>
      </c>
      <c r="D110" s="10">
        <f t="shared" si="163"/>
        <v>28</v>
      </c>
      <c r="E110" s="10">
        <f t="shared" si="163"/>
        <v>78</v>
      </c>
      <c r="F110" s="10">
        <f t="shared" si="163"/>
        <v>72</v>
      </c>
      <c r="G110" s="10">
        <f t="shared" si="163"/>
        <v>40</v>
      </c>
      <c r="H110" s="10"/>
      <c r="I110" s="10"/>
      <c r="J110" s="10">
        <f t="shared" si="163"/>
        <v>56</v>
      </c>
      <c r="K110" s="10">
        <f t="shared" si="155"/>
        <v>90</v>
      </c>
      <c r="L110" s="10">
        <f t="shared" si="156"/>
        <v>13</v>
      </c>
      <c r="M110" s="10">
        <f t="shared" si="157"/>
        <v>35</v>
      </c>
      <c r="N110" s="10">
        <f t="shared" si="158"/>
        <v>46</v>
      </c>
      <c r="O110" s="10">
        <f t="shared" si="159"/>
        <v>8</v>
      </c>
      <c r="P110" s="10">
        <f t="shared" si="160"/>
        <v>20</v>
      </c>
      <c r="Q110" s="10">
        <f t="shared" si="161"/>
        <v>3</v>
      </c>
      <c r="R110" s="10">
        <f t="shared" si="162"/>
        <v>55</v>
      </c>
      <c r="S110" s="10" t="e">
        <f t="shared" si="162"/>
        <v>#VALUE!</v>
      </c>
      <c r="T110" s="10" t="e">
        <f t="shared" si="162"/>
        <v>#VALUE!</v>
      </c>
      <c r="U110" s="61">
        <f t="shared" si="153"/>
        <v>45.357142857142854</v>
      </c>
    </row>
    <row r="111" spans="1:25" ht="18" thickBot="1" x14ac:dyDescent="0.25">
      <c r="A111" s="8">
        <v>11</v>
      </c>
      <c r="B111" s="9" t="s">
        <v>28</v>
      </c>
      <c r="C111" s="10">
        <f t="shared" si="163"/>
        <v>61</v>
      </c>
      <c r="D111" s="10">
        <f t="shared" si="163"/>
        <v>-18</v>
      </c>
      <c r="E111" s="10">
        <f t="shared" si="163"/>
        <v>77</v>
      </c>
      <c r="F111" s="10">
        <f t="shared" si="163"/>
        <v>12</v>
      </c>
      <c r="G111" s="10">
        <f t="shared" si="163"/>
        <v>-14</v>
      </c>
      <c r="H111" s="10"/>
      <c r="I111" s="10"/>
      <c r="J111" s="10">
        <f t="shared" si="163"/>
        <v>4</v>
      </c>
      <c r="K111" s="10">
        <f t="shared" si="155"/>
        <v>10</v>
      </c>
      <c r="L111" s="10">
        <f t="shared" si="156"/>
        <v>9</v>
      </c>
      <c r="M111" s="10">
        <f t="shared" si="157"/>
        <v>10</v>
      </c>
      <c r="N111" s="10">
        <f t="shared" si="158"/>
        <v>15</v>
      </c>
      <c r="O111" s="10">
        <f t="shared" si="159"/>
        <v>9</v>
      </c>
      <c r="P111" s="10">
        <f t="shared" si="160"/>
        <v>6</v>
      </c>
      <c r="Q111" s="10">
        <f t="shared" si="161"/>
        <v>6</v>
      </c>
      <c r="R111" s="10">
        <f t="shared" si="162"/>
        <v>30</v>
      </c>
      <c r="S111" s="10" t="e">
        <f t="shared" si="162"/>
        <v>#VALUE!</v>
      </c>
      <c r="T111" s="10" t="e">
        <f t="shared" si="162"/>
        <v>#VALUE!</v>
      </c>
      <c r="U111" s="61">
        <f t="shared" si="153"/>
        <v>15.5</v>
      </c>
    </row>
    <row r="112" spans="1:25" ht="18" thickBot="1" x14ac:dyDescent="0.25">
      <c r="A112" s="8">
        <v>12</v>
      </c>
      <c r="B112" s="9" t="s">
        <v>28</v>
      </c>
      <c r="C112" s="10">
        <f>B81-C82</f>
        <v>86</v>
      </c>
      <c r="D112" s="10">
        <f>C81-D82</f>
        <v>33</v>
      </c>
      <c r="E112" s="10">
        <f>D81-E82</f>
        <v>90</v>
      </c>
      <c r="F112" s="10">
        <f>E81-F82</f>
        <v>6</v>
      </c>
      <c r="G112" s="10">
        <f>F81-G82</f>
        <v>33</v>
      </c>
      <c r="H112" s="10"/>
      <c r="I112" s="10"/>
      <c r="J112" s="10">
        <f>I81-J82</f>
        <v>48</v>
      </c>
      <c r="K112" s="10">
        <f t="shared" si="155"/>
        <v>21</v>
      </c>
      <c r="L112" s="10">
        <f t="shared" si="156"/>
        <v>26</v>
      </c>
      <c r="M112" s="10">
        <f t="shared" si="157"/>
        <v>14</v>
      </c>
      <c r="N112" s="10">
        <f t="shared" si="158"/>
        <v>16</v>
      </c>
      <c r="O112" s="10">
        <f t="shared" si="159"/>
        <v>18</v>
      </c>
      <c r="P112" s="10">
        <f t="shared" si="160"/>
        <v>26</v>
      </c>
      <c r="Q112" s="10">
        <f t="shared" si="161"/>
        <v>16</v>
      </c>
      <c r="R112" s="10">
        <f t="shared" si="162"/>
        <v>2</v>
      </c>
      <c r="S112" s="10" t="e">
        <f t="shared" si="162"/>
        <v>#VALUE!</v>
      </c>
      <c r="T112" s="10" t="e">
        <f t="shared" si="162"/>
        <v>#VALUE!</v>
      </c>
      <c r="U112" s="61">
        <f t="shared" si="153"/>
        <v>31.071428571428573</v>
      </c>
    </row>
    <row r="113" spans="1:25" ht="35" thickBot="1" x14ac:dyDescent="0.25">
      <c r="A113" s="64" t="s">
        <v>47</v>
      </c>
      <c r="B113" s="74" t="s">
        <v>48</v>
      </c>
      <c r="C113" s="75" t="s">
        <v>28</v>
      </c>
      <c r="D113" s="75" t="s">
        <v>28</v>
      </c>
      <c r="E113" s="75" t="s">
        <v>28</v>
      </c>
      <c r="F113" s="75" t="s">
        <v>28</v>
      </c>
      <c r="G113" s="75">
        <f>B77-G82</f>
        <v>283</v>
      </c>
      <c r="H113" s="75" t="s">
        <v>41</v>
      </c>
      <c r="I113" s="75">
        <f>D77-I82</f>
        <v>234</v>
      </c>
      <c r="J113" s="75">
        <f>E77-J82</f>
        <v>266</v>
      </c>
      <c r="K113" s="75">
        <f t="shared" ref="K113:P113" si="164">F77-K82</f>
        <v>194</v>
      </c>
      <c r="L113" s="75">
        <f t="shared" si="164"/>
        <v>195</v>
      </c>
      <c r="M113" s="75"/>
      <c r="N113" s="75">
        <f t="shared" si="164"/>
        <v>139</v>
      </c>
      <c r="O113" s="75">
        <f t="shared" si="164"/>
        <v>154</v>
      </c>
      <c r="P113" s="75">
        <f t="shared" si="164"/>
        <v>126</v>
      </c>
      <c r="Q113" s="75">
        <f t="shared" ref="Q113" si="165">L77-Q82</f>
        <v>98</v>
      </c>
      <c r="R113" s="75">
        <f t="shared" ref="R113:T113" si="166">M77-R82</f>
        <v>104</v>
      </c>
      <c r="S113" s="75" t="e">
        <f t="shared" si="166"/>
        <v>#VALUE!</v>
      </c>
      <c r="T113" s="75">
        <f t="shared" si="166"/>
        <v>114</v>
      </c>
      <c r="U113" s="76">
        <f t="shared" si="153"/>
        <v>179.3</v>
      </c>
    </row>
    <row r="114" spans="1:2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25" ht="16" x14ac:dyDescent="0.2">
      <c r="A115" s="6" t="s">
        <v>68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23"/>
      <c r="N115" s="23"/>
      <c r="O115" s="23"/>
      <c r="P115" s="23"/>
      <c r="Q115" s="23"/>
    </row>
    <row r="116" spans="1:25" ht="16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23"/>
      <c r="N116" s="23"/>
      <c r="O116" s="23"/>
      <c r="P116" s="23"/>
      <c r="Q116" s="23"/>
    </row>
    <row r="117" spans="1:25" ht="17" x14ac:dyDescent="0.2">
      <c r="A117" s="24" t="s">
        <v>0</v>
      </c>
      <c r="B117" s="24" t="s">
        <v>1</v>
      </c>
      <c r="C117" s="24" t="s">
        <v>2</v>
      </c>
      <c r="D117" s="24" t="s">
        <v>3</v>
      </c>
      <c r="E117" s="24" t="s">
        <v>4</v>
      </c>
      <c r="F117" s="24" t="s">
        <v>5</v>
      </c>
      <c r="G117" s="24" t="s">
        <v>6</v>
      </c>
      <c r="H117" s="24" t="s">
        <v>7</v>
      </c>
      <c r="I117" s="24" t="s">
        <v>8</v>
      </c>
      <c r="J117" s="24" t="s">
        <v>9</v>
      </c>
      <c r="K117" s="24" t="s">
        <v>10</v>
      </c>
      <c r="L117" s="24" t="s">
        <v>11</v>
      </c>
      <c r="M117" s="24" t="s">
        <v>54</v>
      </c>
      <c r="N117" s="24" t="s">
        <v>55</v>
      </c>
      <c r="O117" s="24" t="s">
        <v>56</v>
      </c>
      <c r="P117" s="24" t="s">
        <v>57</v>
      </c>
      <c r="Q117" s="24" t="s">
        <v>60</v>
      </c>
      <c r="R117" s="24" t="s">
        <v>61</v>
      </c>
      <c r="S117" s="24" t="s">
        <v>62</v>
      </c>
      <c r="T117" s="24" t="s">
        <v>65</v>
      </c>
      <c r="U117" s="24" t="s">
        <v>26</v>
      </c>
      <c r="V117" s="83" t="s">
        <v>27</v>
      </c>
      <c r="W117" s="83"/>
      <c r="X117" s="83"/>
      <c r="Y117" s="83"/>
    </row>
    <row r="118" spans="1:25" ht="17" thickBot="1" x14ac:dyDescent="0.25">
      <c r="A118" s="43">
        <v>1</v>
      </c>
      <c r="B118" s="50"/>
      <c r="C118" s="50"/>
      <c r="D118" s="50"/>
      <c r="E118" s="50">
        <f>(D70-E71)/D70</f>
        <v>-7.1052631578947372</v>
      </c>
      <c r="F118" s="50">
        <f>(E70-F71)/E70</f>
        <v>-7.1111111111111107</v>
      </c>
      <c r="G118" s="50">
        <f>(F70-G71)/F70</f>
        <v>-1.5862068965517242</v>
      </c>
      <c r="H118" s="50"/>
      <c r="I118" s="50"/>
      <c r="J118" s="50">
        <f>(I70-J71)/I70</f>
        <v>-0.58260869565217388</v>
      </c>
      <c r="K118" s="50">
        <f t="shared" ref="K118:P129" si="167">(J70-K71)/J70</f>
        <v>0</v>
      </c>
      <c r="L118" s="50">
        <f t="shared" si="167"/>
        <v>-0.13846153846153847</v>
      </c>
      <c r="M118" s="50">
        <f t="shared" si="167"/>
        <v>-1.2222222222222223</v>
      </c>
      <c r="N118" s="50">
        <f t="shared" si="167"/>
        <v>0.28735632183908044</v>
      </c>
      <c r="O118" s="50">
        <f t="shared" si="167"/>
        <v>-1.35</v>
      </c>
      <c r="P118" s="50">
        <f t="shared" si="167"/>
        <v>-0.31481481481481483</v>
      </c>
      <c r="Q118" s="50">
        <f t="shared" ref="Q118:Q129" si="168">(P70-Q71)/P70</f>
        <v>-0.34883720930232559</v>
      </c>
      <c r="R118" s="50">
        <f t="shared" ref="R118:T129" si="169">(Q70-R71)/Q70</f>
        <v>-0.24444444444444444</v>
      </c>
      <c r="S118" s="50" t="e">
        <f t="shared" si="169"/>
        <v>#VALUE!</v>
      </c>
      <c r="T118" s="50" t="e">
        <f t="shared" si="169"/>
        <v>#VALUE!</v>
      </c>
      <c r="U118" s="77">
        <f t="shared" ref="U118:U131" si="170">AVERAGE(B118:R118)</f>
        <v>-1.6430511473846672</v>
      </c>
      <c r="V118" s="84" t="s">
        <v>49</v>
      </c>
      <c r="W118" s="84"/>
      <c r="X118" s="84"/>
      <c r="Y118" s="84"/>
    </row>
    <row r="119" spans="1:25" ht="17" thickBot="1" x14ac:dyDescent="0.25">
      <c r="A119" s="8">
        <v>2</v>
      </c>
      <c r="B119" s="52"/>
      <c r="C119" s="52">
        <f t="shared" ref="C119:J129" si="171">(B71-C72)/B71</f>
        <v>-4.3478260869565216E-2</v>
      </c>
      <c r="D119" s="52">
        <f t="shared" si="171"/>
        <v>8.6092715231788075E-2</v>
      </c>
      <c r="E119" s="52">
        <f t="shared" si="171"/>
        <v>6.8965517241379309E-3</v>
      </c>
      <c r="F119" s="52">
        <f t="shared" si="171"/>
        <v>-1.2987012987012988E-2</v>
      </c>
      <c r="G119" s="52">
        <f t="shared" si="171"/>
        <v>6.8493150684931503E-2</v>
      </c>
      <c r="H119" s="52"/>
      <c r="I119" s="52"/>
      <c r="J119" s="52">
        <f t="shared" si="171"/>
        <v>-6.9518716577540107E-2</v>
      </c>
      <c r="K119" s="52">
        <f t="shared" si="167"/>
        <v>0.40109890109890112</v>
      </c>
      <c r="L119" s="52">
        <f t="shared" si="167"/>
        <v>0.32142857142857145</v>
      </c>
      <c r="M119" s="52">
        <f t="shared" si="167"/>
        <v>-2.7027027027027029E-2</v>
      </c>
      <c r="N119" s="52">
        <f t="shared" si="167"/>
        <v>0.11666666666666667</v>
      </c>
      <c r="O119" s="52">
        <f t="shared" si="167"/>
        <v>-0.14516129032258066</v>
      </c>
      <c r="P119" s="52">
        <f t="shared" si="167"/>
        <v>2.1276595744680851E-2</v>
      </c>
      <c r="Q119" s="52">
        <f t="shared" si="168"/>
        <v>0</v>
      </c>
      <c r="R119" s="52">
        <f t="shared" si="169"/>
        <v>-5.1724137931034482E-2</v>
      </c>
      <c r="S119" s="52" t="e">
        <f t="shared" si="169"/>
        <v>#VALUE!</v>
      </c>
      <c r="T119" s="52" t="e">
        <f t="shared" si="169"/>
        <v>#VALUE!</v>
      </c>
      <c r="U119" s="77">
        <f t="shared" si="170"/>
        <v>4.8004050490351231E-2</v>
      </c>
      <c r="V119" s="85" t="s">
        <v>50</v>
      </c>
      <c r="W119" s="85"/>
      <c r="X119" s="85"/>
      <c r="Y119" s="85"/>
    </row>
    <row r="120" spans="1:25" ht="17" thickBot="1" x14ac:dyDescent="0.25">
      <c r="A120" s="8">
        <v>3</v>
      </c>
      <c r="B120" s="52"/>
      <c r="C120" s="52">
        <f t="shared" si="171"/>
        <v>0.11923076923076924</v>
      </c>
      <c r="D120" s="52">
        <f t="shared" si="171"/>
        <v>9.7222222222222224E-2</v>
      </c>
      <c r="E120" s="52">
        <f t="shared" si="171"/>
        <v>-0.34057971014492755</v>
      </c>
      <c r="F120" s="52">
        <f t="shared" si="171"/>
        <v>-0.18055555555555555</v>
      </c>
      <c r="G120" s="52">
        <f t="shared" si="171"/>
        <v>-0.16666666666666666</v>
      </c>
      <c r="H120" s="52"/>
      <c r="I120" s="52"/>
      <c r="J120" s="52">
        <f t="shared" si="171"/>
        <v>-0.11363636363636363</v>
      </c>
      <c r="K120" s="52">
        <f t="shared" si="167"/>
        <v>0.32500000000000001</v>
      </c>
      <c r="L120" s="52">
        <f t="shared" si="167"/>
        <v>0.33944954128440369</v>
      </c>
      <c r="M120" s="52">
        <f t="shared" si="167"/>
        <v>0</v>
      </c>
      <c r="N120" s="52">
        <f t="shared" si="167"/>
        <v>-7.8947368421052627E-2</v>
      </c>
      <c r="O120" s="52">
        <f t="shared" si="167"/>
        <v>1.8867924528301886E-2</v>
      </c>
      <c r="P120" s="52">
        <f t="shared" si="167"/>
        <v>-1.4084507042253521E-2</v>
      </c>
      <c r="Q120" s="52">
        <f t="shared" si="168"/>
        <v>-0.13043478260869565</v>
      </c>
      <c r="R120" s="52">
        <f t="shared" si="169"/>
        <v>-0.36619718309859156</v>
      </c>
      <c r="S120" s="52" t="e">
        <f t="shared" si="169"/>
        <v>#VALUE!</v>
      </c>
      <c r="T120" s="52" t="e">
        <f t="shared" si="169"/>
        <v>#VALUE!</v>
      </c>
      <c r="U120" s="77">
        <f t="shared" si="170"/>
        <v>-3.5095119993457831E-2</v>
      </c>
      <c r="V120" s="86" t="s">
        <v>37</v>
      </c>
      <c r="W120" s="86"/>
      <c r="X120" s="86"/>
      <c r="Y120" s="86"/>
    </row>
    <row r="121" spans="1:25" ht="17" thickBot="1" x14ac:dyDescent="0.25">
      <c r="A121" s="43">
        <v>4</v>
      </c>
      <c r="B121" s="50"/>
      <c r="C121" s="50">
        <f t="shared" si="171"/>
        <v>-0.11004784688995216</v>
      </c>
      <c r="D121" s="50">
        <f t="shared" si="171"/>
        <v>-7.4235807860262015E-2</v>
      </c>
      <c r="E121" s="50">
        <f t="shared" si="171"/>
        <v>-0.19487179487179487</v>
      </c>
      <c r="F121" s="50">
        <f t="shared" si="171"/>
        <v>-0.24324324324324326</v>
      </c>
      <c r="G121" s="50">
        <f t="shared" si="171"/>
        <v>-0.28823529411764703</v>
      </c>
      <c r="H121" s="50"/>
      <c r="I121" s="50"/>
      <c r="J121" s="50">
        <f t="shared" si="171"/>
        <v>-0.48044692737430167</v>
      </c>
      <c r="K121" s="50">
        <f t="shared" si="167"/>
        <v>0.38265306122448978</v>
      </c>
      <c r="L121" s="50">
        <f t="shared" si="167"/>
        <v>0.44444444444444442</v>
      </c>
      <c r="M121" s="50">
        <f t="shared" si="167"/>
        <v>-0.4861111111111111</v>
      </c>
      <c r="N121" s="50">
        <f t="shared" si="167"/>
        <v>7.8947368421052627E-2</v>
      </c>
      <c r="O121" s="50">
        <f t="shared" si="167"/>
        <v>-0.78048780487804881</v>
      </c>
      <c r="P121" s="50">
        <f t="shared" si="167"/>
        <v>-1.3653846153846154</v>
      </c>
      <c r="Q121" s="50">
        <f t="shared" si="168"/>
        <v>-0.875</v>
      </c>
      <c r="R121" s="50">
        <f t="shared" si="169"/>
        <v>-1.5576923076923077</v>
      </c>
      <c r="S121" s="50" t="e">
        <f t="shared" si="169"/>
        <v>#VALUE!</v>
      </c>
      <c r="T121" s="50" t="e">
        <f t="shared" si="169"/>
        <v>#VALUE!</v>
      </c>
      <c r="U121" s="77">
        <f t="shared" si="170"/>
        <v>-0.39640799138094979</v>
      </c>
      <c r="V121" s="87" t="s">
        <v>51</v>
      </c>
      <c r="W121" s="87"/>
      <c r="X121" s="87"/>
      <c r="Y121" s="87"/>
    </row>
    <row r="122" spans="1:25" ht="17" thickBot="1" x14ac:dyDescent="0.25">
      <c r="A122" s="8">
        <v>5</v>
      </c>
      <c r="B122" s="52"/>
      <c r="C122" s="52">
        <f t="shared" si="171"/>
        <v>-0.11151079136690648</v>
      </c>
      <c r="D122" s="52">
        <f t="shared" si="171"/>
        <v>6.4655172413793108E-2</v>
      </c>
      <c r="E122" s="52">
        <f t="shared" si="171"/>
        <v>-2.032520325203252E-2</v>
      </c>
      <c r="F122" s="52">
        <f t="shared" si="171"/>
        <v>0.18025751072961374</v>
      </c>
      <c r="G122" s="52">
        <f t="shared" si="171"/>
        <v>0.28260869565217389</v>
      </c>
      <c r="H122" s="52"/>
      <c r="I122" s="52"/>
      <c r="J122" s="52">
        <f t="shared" si="171"/>
        <v>0.55186721991701249</v>
      </c>
      <c r="K122" s="52">
        <f t="shared" si="167"/>
        <v>0.59245283018867922</v>
      </c>
      <c r="L122" s="52">
        <f t="shared" si="167"/>
        <v>0.38016528925619836</v>
      </c>
      <c r="M122" s="52">
        <f t="shared" si="167"/>
        <v>-5.3333333333333337E-2</v>
      </c>
      <c r="N122" s="52">
        <f t="shared" si="167"/>
        <v>-0.26168224299065418</v>
      </c>
      <c r="O122" s="52">
        <f t="shared" si="167"/>
        <v>-1.3142857142857143</v>
      </c>
      <c r="P122" s="52">
        <f t="shared" si="167"/>
        <v>-0.10273972602739725</v>
      </c>
      <c r="Q122" s="52">
        <f t="shared" si="168"/>
        <v>-0.26829268292682928</v>
      </c>
      <c r="R122" s="52">
        <f t="shared" si="169"/>
        <v>-1.4814814814814815E-2</v>
      </c>
      <c r="S122" s="52" t="e">
        <f t="shared" si="169"/>
        <v>#VALUE!</v>
      </c>
      <c r="T122" s="52" t="e">
        <f t="shared" si="169"/>
        <v>#VALUE!</v>
      </c>
      <c r="U122" s="77">
        <f t="shared" si="170"/>
        <v>-6.7841279171579416E-3</v>
      </c>
      <c r="V122" s="82" t="s">
        <v>33</v>
      </c>
      <c r="W122" s="82"/>
      <c r="X122" s="82"/>
      <c r="Y122" s="82"/>
    </row>
    <row r="123" spans="1:25" ht="17" thickBot="1" x14ac:dyDescent="0.25">
      <c r="A123" s="8">
        <v>6</v>
      </c>
      <c r="B123" s="52"/>
      <c r="C123" s="52">
        <f t="shared" si="171"/>
        <v>2.0270270270270271E-2</v>
      </c>
      <c r="D123" s="52">
        <f t="shared" si="171"/>
        <v>0.23948220064724918</v>
      </c>
      <c r="E123" s="52">
        <f t="shared" si="171"/>
        <v>-2.3041474654377881E-2</v>
      </c>
      <c r="F123" s="52">
        <f t="shared" si="171"/>
        <v>0.12749003984063745</v>
      </c>
      <c r="G123" s="52">
        <f t="shared" si="171"/>
        <v>0.1099476439790576</v>
      </c>
      <c r="H123" s="52"/>
      <c r="I123" s="52"/>
      <c r="J123" s="52">
        <f t="shared" si="171"/>
        <v>2.8571428571428571E-2</v>
      </c>
      <c r="K123" s="52">
        <f t="shared" si="167"/>
        <v>-8.3333333333333329E-2</v>
      </c>
      <c r="L123" s="52">
        <f t="shared" si="167"/>
        <v>-0.12037037037037036</v>
      </c>
      <c r="M123" s="52">
        <f t="shared" si="167"/>
        <v>-0.37333333333333335</v>
      </c>
      <c r="N123" s="52">
        <f t="shared" si="167"/>
        <v>-0.78481012658227844</v>
      </c>
      <c r="O123" s="52">
        <f t="shared" si="167"/>
        <v>1.4814814814814815E-2</v>
      </c>
      <c r="P123" s="52">
        <f t="shared" si="167"/>
        <v>0.12962962962962962</v>
      </c>
      <c r="Q123" s="52">
        <f t="shared" si="168"/>
        <v>2.4844720496894408E-2</v>
      </c>
      <c r="R123" s="52">
        <f t="shared" si="169"/>
        <v>-4.4871794871794872E-2</v>
      </c>
      <c r="S123" s="52" t="e">
        <f t="shared" si="169"/>
        <v>#VALUE!</v>
      </c>
      <c r="T123" s="52" t="e">
        <f t="shared" si="169"/>
        <v>#VALUE!</v>
      </c>
      <c r="U123" s="77">
        <f t="shared" si="170"/>
        <v>-5.247926320682187E-2</v>
      </c>
      <c r="V123" s="82"/>
      <c r="W123" s="82"/>
      <c r="X123" s="82"/>
      <c r="Y123" s="82"/>
    </row>
    <row r="124" spans="1:25" ht="17" thickBot="1" x14ac:dyDescent="0.25">
      <c r="A124" s="8">
        <v>7</v>
      </c>
      <c r="B124" s="52"/>
      <c r="C124" s="52">
        <f t="shared" si="171"/>
        <v>-2.0338983050847456E-2</v>
      </c>
      <c r="D124" s="52">
        <f t="shared" si="171"/>
        <v>0.11724137931034483</v>
      </c>
      <c r="E124" s="52">
        <f t="shared" si="171"/>
        <v>-0.21702127659574469</v>
      </c>
      <c r="F124" s="52">
        <f t="shared" si="171"/>
        <v>1.3513513513513514E-2</v>
      </c>
      <c r="G124" s="52">
        <f t="shared" si="171"/>
        <v>4.5662100456621002E-2</v>
      </c>
      <c r="H124" s="52"/>
      <c r="I124" s="52"/>
      <c r="J124" s="52">
        <f t="shared" si="171"/>
        <v>-0.06</v>
      </c>
      <c r="K124" s="52">
        <f t="shared" si="167"/>
        <v>4.4117647058823532E-2</v>
      </c>
      <c r="L124" s="52">
        <f t="shared" si="167"/>
        <v>0.10256410256410256</v>
      </c>
      <c r="M124" s="52">
        <f t="shared" si="167"/>
        <v>-2.4793388429752067E-2</v>
      </c>
      <c r="N124" s="52">
        <f t="shared" si="167"/>
        <v>-0.40776699029126212</v>
      </c>
      <c r="O124" s="52">
        <f t="shared" si="167"/>
        <v>4.2553191489361701E-2</v>
      </c>
      <c r="P124" s="52">
        <f t="shared" si="167"/>
        <v>-7.5187969924812026E-3</v>
      </c>
      <c r="Q124" s="52">
        <f t="shared" si="168"/>
        <v>-2.1276595744680851E-2</v>
      </c>
      <c r="R124" s="52">
        <f t="shared" si="169"/>
        <v>-6.369426751592357E-3</v>
      </c>
      <c r="S124" s="52" t="e">
        <f t="shared" si="169"/>
        <v>#VALUE!</v>
      </c>
      <c r="T124" s="52" t="e">
        <f t="shared" si="169"/>
        <v>#VALUE!</v>
      </c>
      <c r="U124" s="77">
        <f t="shared" si="170"/>
        <v>-2.8530965961685254E-2</v>
      </c>
      <c r="V124" s="82"/>
      <c r="W124" s="82"/>
      <c r="X124" s="82"/>
      <c r="Y124" s="82"/>
    </row>
    <row r="125" spans="1:25" ht="17" thickBot="1" x14ac:dyDescent="0.25">
      <c r="A125" s="8">
        <v>8</v>
      </c>
      <c r="B125" s="52"/>
      <c r="C125" s="52">
        <f t="shared" si="171"/>
        <v>0.1393939393939394</v>
      </c>
      <c r="D125" s="52">
        <f t="shared" si="171"/>
        <v>0.16279069767441862</v>
      </c>
      <c r="E125" s="52">
        <f t="shared" si="171"/>
        <v>-2.34375E-2</v>
      </c>
      <c r="F125" s="52">
        <f t="shared" si="171"/>
        <v>0.37062937062937062</v>
      </c>
      <c r="G125" s="52">
        <f t="shared" si="171"/>
        <v>0.19634703196347031</v>
      </c>
      <c r="H125" s="52"/>
      <c r="I125" s="52"/>
      <c r="J125" s="52">
        <f t="shared" si="171"/>
        <v>0.21917808219178081</v>
      </c>
      <c r="K125" s="52">
        <f t="shared" si="167"/>
        <v>0.15094339622641509</v>
      </c>
      <c r="L125" s="52">
        <f t="shared" si="167"/>
        <v>4.6153846153846156E-2</v>
      </c>
      <c r="M125" s="52">
        <f t="shared" si="167"/>
        <v>-9.5238095238095247E-3</v>
      </c>
      <c r="N125" s="52">
        <f t="shared" si="167"/>
        <v>1.6129032258064516E-2</v>
      </c>
      <c r="O125" s="52">
        <f t="shared" si="167"/>
        <v>5.5172413793103448E-2</v>
      </c>
      <c r="P125" s="52">
        <f t="shared" si="167"/>
        <v>8.1481481481481488E-2</v>
      </c>
      <c r="Q125" s="52">
        <f t="shared" si="168"/>
        <v>0.16417910447761194</v>
      </c>
      <c r="R125" s="52">
        <f t="shared" si="169"/>
        <v>0.28472222222222221</v>
      </c>
      <c r="S125" s="52" t="e">
        <f t="shared" si="169"/>
        <v>#VALUE!</v>
      </c>
      <c r="T125" s="52" t="e">
        <f t="shared" si="169"/>
        <v>#VALUE!</v>
      </c>
      <c r="U125" s="77">
        <f t="shared" si="170"/>
        <v>0.13243995063870823</v>
      </c>
    </row>
    <row r="126" spans="1:25" ht="17" thickBot="1" x14ac:dyDescent="0.25">
      <c r="A126" s="8">
        <v>9</v>
      </c>
      <c r="B126" s="52"/>
      <c r="C126" s="52">
        <f t="shared" si="171"/>
        <v>0.49839228295819937</v>
      </c>
      <c r="D126" s="52">
        <f t="shared" si="171"/>
        <v>0.40140845070422537</v>
      </c>
      <c r="E126" s="52">
        <f t="shared" si="171"/>
        <v>0.33333333333333331</v>
      </c>
      <c r="F126" s="52">
        <f t="shared" si="171"/>
        <v>0.47328244274809161</v>
      </c>
      <c r="G126" s="52">
        <f t="shared" si="171"/>
        <v>6.6666666666666666E-2</v>
      </c>
      <c r="H126" s="52"/>
      <c r="I126" s="52"/>
      <c r="J126" s="52">
        <f t="shared" si="171"/>
        <v>0.11278195488721804</v>
      </c>
      <c r="K126" s="52">
        <f t="shared" si="167"/>
        <v>0.59649122807017541</v>
      </c>
      <c r="L126" s="52">
        <f t="shared" si="167"/>
        <v>0.45925925925925926</v>
      </c>
      <c r="M126" s="52">
        <f t="shared" si="167"/>
        <v>0.31451612903225806</v>
      </c>
      <c r="N126" s="52">
        <f t="shared" si="167"/>
        <v>0.65094339622641506</v>
      </c>
      <c r="O126" s="52">
        <f t="shared" si="167"/>
        <v>0.60655737704918034</v>
      </c>
      <c r="P126" s="52">
        <f t="shared" si="167"/>
        <v>0.58394160583941601</v>
      </c>
      <c r="Q126" s="52">
        <f t="shared" si="168"/>
        <v>0.27419354838709675</v>
      </c>
      <c r="R126" s="52">
        <f t="shared" si="169"/>
        <v>0.5714285714285714</v>
      </c>
      <c r="S126" s="52" t="e">
        <f t="shared" si="169"/>
        <v>#VALUE!</v>
      </c>
      <c r="T126" s="52" t="e">
        <f t="shared" si="169"/>
        <v>#VALUE!</v>
      </c>
      <c r="U126" s="77">
        <f t="shared" si="170"/>
        <v>0.42451401761357904</v>
      </c>
    </row>
    <row r="127" spans="1:25" ht="17" thickBot="1" x14ac:dyDescent="0.25">
      <c r="A127" s="8">
        <v>10</v>
      </c>
      <c r="B127" s="52"/>
      <c r="C127" s="52">
        <f t="shared" si="171"/>
        <v>0.44390243902439025</v>
      </c>
      <c r="D127" s="52">
        <f t="shared" si="171"/>
        <v>0.17948717948717949</v>
      </c>
      <c r="E127" s="52">
        <f t="shared" si="171"/>
        <v>0.45882352941176469</v>
      </c>
      <c r="F127" s="52">
        <f t="shared" si="171"/>
        <v>0.42857142857142855</v>
      </c>
      <c r="G127" s="52">
        <f t="shared" si="171"/>
        <v>0.28985507246376813</v>
      </c>
      <c r="H127" s="52"/>
      <c r="I127" s="52"/>
      <c r="J127" s="52">
        <f t="shared" si="171"/>
        <v>0.52830188679245282</v>
      </c>
      <c r="K127" s="52">
        <f t="shared" si="167"/>
        <v>0.76271186440677963</v>
      </c>
      <c r="L127" s="52">
        <f t="shared" si="167"/>
        <v>0.28260869565217389</v>
      </c>
      <c r="M127" s="52">
        <f t="shared" si="167"/>
        <v>0.47945205479452052</v>
      </c>
      <c r="N127" s="52">
        <f t="shared" si="167"/>
        <v>0.54117647058823526</v>
      </c>
      <c r="O127" s="52">
        <f t="shared" si="167"/>
        <v>0.21621621621621623</v>
      </c>
      <c r="P127" s="52">
        <f t="shared" si="167"/>
        <v>0.41666666666666669</v>
      </c>
      <c r="Q127" s="52">
        <f t="shared" si="168"/>
        <v>5.2631578947368418E-2</v>
      </c>
      <c r="R127" s="52">
        <f t="shared" si="169"/>
        <v>0.61111111111111116</v>
      </c>
      <c r="S127" s="52" t="e">
        <f t="shared" si="169"/>
        <v>#VALUE!</v>
      </c>
      <c r="T127" s="52" t="e">
        <f t="shared" si="169"/>
        <v>#VALUE!</v>
      </c>
      <c r="U127" s="77">
        <f t="shared" si="170"/>
        <v>0.40653687100957547</v>
      </c>
    </row>
    <row r="128" spans="1:25" ht="17" thickBot="1" x14ac:dyDescent="0.25">
      <c r="A128" s="8">
        <v>11</v>
      </c>
      <c r="B128" s="52"/>
      <c r="C128" s="52">
        <f t="shared" si="171"/>
        <v>0.3652694610778443</v>
      </c>
      <c r="D128" s="52">
        <f t="shared" si="171"/>
        <v>-0.15789473684210525</v>
      </c>
      <c r="E128" s="52">
        <f t="shared" si="171"/>
        <v>0.6015625</v>
      </c>
      <c r="F128" s="52">
        <f t="shared" si="171"/>
        <v>0.13043478260869565</v>
      </c>
      <c r="G128" s="52">
        <f t="shared" si="171"/>
        <v>-0.14583333333333334</v>
      </c>
      <c r="H128" s="52"/>
      <c r="I128" s="52"/>
      <c r="J128" s="52">
        <f t="shared" si="171"/>
        <v>0.08</v>
      </c>
      <c r="K128" s="52">
        <f t="shared" si="167"/>
        <v>0.2</v>
      </c>
      <c r="L128" s="52">
        <f t="shared" si="167"/>
        <v>0.32142857142857145</v>
      </c>
      <c r="M128" s="52">
        <f t="shared" si="167"/>
        <v>0.30303030303030304</v>
      </c>
      <c r="N128" s="52">
        <f t="shared" si="167"/>
        <v>0.39473684210526316</v>
      </c>
      <c r="O128" s="52">
        <f t="shared" si="167"/>
        <v>0.23076923076923078</v>
      </c>
      <c r="P128" s="52">
        <f t="shared" si="167"/>
        <v>0.20689655172413793</v>
      </c>
      <c r="Q128" s="52">
        <f t="shared" si="168"/>
        <v>0.21428571428571427</v>
      </c>
      <c r="R128" s="52">
        <f t="shared" si="169"/>
        <v>0.55555555555555558</v>
      </c>
      <c r="S128" s="52" t="e">
        <f t="shared" si="169"/>
        <v>#VALUE!</v>
      </c>
      <c r="T128" s="52" t="e">
        <f t="shared" si="169"/>
        <v>#VALUE!</v>
      </c>
      <c r="U128" s="77">
        <f t="shared" si="170"/>
        <v>0.23573153160070554</v>
      </c>
    </row>
    <row r="129" spans="1:21" ht="17" thickBot="1" x14ac:dyDescent="0.25">
      <c r="A129" s="8">
        <v>12</v>
      </c>
      <c r="B129" s="52"/>
      <c r="C129" s="52">
        <f t="shared" si="171"/>
        <v>0.66666666666666663</v>
      </c>
      <c r="D129" s="52">
        <f t="shared" si="171"/>
        <v>0.31132075471698112</v>
      </c>
      <c r="E129" s="52">
        <f t="shared" si="171"/>
        <v>0.68181818181818177</v>
      </c>
      <c r="F129" s="52">
        <f t="shared" si="171"/>
        <v>0.11764705882352941</v>
      </c>
      <c r="G129" s="52">
        <f t="shared" si="171"/>
        <v>0.41249999999999998</v>
      </c>
      <c r="H129" s="52"/>
      <c r="I129" s="52"/>
      <c r="J129" s="52">
        <f t="shared" si="171"/>
        <v>0.70588235294117652</v>
      </c>
      <c r="K129" s="52">
        <f t="shared" si="167"/>
        <v>0.45652173913043476</v>
      </c>
      <c r="L129" s="52">
        <f t="shared" si="167"/>
        <v>0.65</v>
      </c>
      <c r="M129" s="52">
        <f t="shared" si="167"/>
        <v>0.73684210526315785</v>
      </c>
      <c r="N129" s="52">
        <f t="shared" si="167"/>
        <v>0.69565217391304346</v>
      </c>
      <c r="O129" s="52">
        <f t="shared" si="167"/>
        <v>0.78260869565217395</v>
      </c>
      <c r="P129" s="52">
        <f t="shared" si="167"/>
        <v>0.8666666666666667</v>
      </c>
      <c r="Q129" s="52">
        <f t="shared" si="168"/>
        <v>0.69565217391304346</v>
      </c>
      <c r="R129" s="52">
        <f t="shared" si="169"/>
        <v>9.0909090909090912E-2</v>
      </c>
      <c r="S129" s="52" t="e">
        <f t="shared" si="169"/>
        <v>#VALUE!</v>
      </c>
      <c r="T129" s="52" t="e">
        <f t="shared" si="169"/>
        <v>#VALUE!</v>
      </c>
      <c r="U129" s="77">
        <f t="shared" si="170"/>
        <v>0.56219197574386759</v>
      </c>
    </row>
    <row r="130" spans="1:21" ht="18" thickBot="1" x14ac:dyDescent="0.25">
      <c r="A130" s="55" t="s">
        <v>52</v>
      </c>
      <c r="B130" s="74" t="s">
        <v>53</v>
      </c>
      <c r="C130" s="75" t="s">
        <v>28</v>
      </c>
      <c r="D130" s="75" t="s">
        <v>28</v>
      </c>
      <c r="E130" s="75" t="s">
        <v>28</v>
      </c>
      <c r="F130" s="75" t="s">
        <v>28</v>
      </c>
      <c r="G130" s="78">
        <f>(B77-G82)/B77</f>
        <v>0.85757575757575755</v>
      </c>
      <c r="H130" s="78" t="s">
        <v>41</v>
      </c>
      <c r="I130" s="78">
        <f>(D77-I82)/D77</f>
        <v>0.9140625</v>
      </c>
      <c r="J130" s="78">
        <f>(E77-J82)/E77</f>
        <v>0.93006993006993011</v>
      </c>
      <c r="K130" s="78">
        <f t="shared" ref="K130:P130" si="172">(F77-K82)/F77</f>
        <v>0.88584474885844744</v>
      </c>
      <c r="L130" s="78">
        <f t="shared" si="172"/>
        <v>0.93301435406698563</v>
      </c>
      <c r="M130" s="78"/>
      <c r="N130" s="78">
        <f t="shared" si="172"/>
        <v>0.95205479452054798</v>
      </c>
      <c r="O130" s="78">
        <f t="shared" si="172"/>
        <v>0.96855345911949686</v>
      </c>
      <c r="P130" s="78">
        <f t="shared" si="172"/>
        <v>0.96923076923076923</v>
      </c>
      <c r="Q130" s="78">
        <f t="shared" ref="Q130" si="173">(L77-Q82)/L77</f>
        <v>0.93333333333333335</v>
      </c>
      <c r="R130" s="78">
        <f t="shared" ref="R130:T130" si="174">(M77-R82)/M77</f>
        <v>0.83870967741935487</v>
      </c>
      <c r="S130" s="78" t="e">
        <f t="shared" si="174"/>
        <v>#VALUE!</v>
      </c>
      <c r="T130" s="78">
        <f t="shared" si="174"/>
        <v>0.84444444444444444</v>
      </c>
      <c r="U130" s="77">
        <f t="shared" si="170"/>
        <v>0.91824493241946215</v>
      </c>
    </row>
    <row r="131" spans="1:21" ht="52" thickBot="1" x14ac:dyDescent="0.25">
      <c r="A131" s="55" t="s">
        <v>40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57">
        <f>AVERAGE(G130:K130)</f>
        <v>0.89688823412603369</v>
      </c>
      <c r="L131" s="57">
        <f>AVERAGE(H130:L130)</f>
        <v>0.91574788324884071</v>
      </c>
      <c r="M131" s="57">
        <f t="shared" ref="M131:P131" si="175">AVERAGE(I130:M130)</f>
        <v>0.91574788324884071</v>
      </c>
      <c r="N131" s="57">
        <f t="shared" si="175"/>
        <v>0.92524595687897782</v>
      </c>
      <c r="O131" s="57">
        <f t="shared" si="175"/>
        <v>0.93486683914136948</v>
      </c>
      <c r="P131" s="57">
        <f t="shared" si="175"/>
        <v>0.95571334423444987</v>
      </c>
      <c r="Q131" s="57">
        <f t="shared" ref="Q131" si="176">AVERAGE(M130:Q130)</f>
        <v>0.95579308905103688</v>
      </c>
      <c r="R131" s="57">
        <f t="shared" ref="R131:T131" si="177">AVERAGE(N130:R130)</f>
        <v>0.93237640672470046</v>
      </c>
      <c r="S131" s="57" t="e">
        <f t="shared" si="177"/>
        <v>#VALUE!</v>
      </c>
      <c r="T131" s="57" t="e">
        <f t="shared" si="177"/>
        <v>#VALUE!</v>
      </c>
      <c r="U131" s="57">
        <f t="shared" si="170"/>
        <v>0.92904745458178117</v>
      </c>
    </row>
    <row r="132" spans="1:21" ht="16" x14ac:dyDescent="0.2">
      <c r="A132" s="19"/>
    </row>
    <row r="133" spans="1:21" ht="16" x14ac:dyDescent="0.2">
      <c r="A133" s="19"/>
    </row>
  </sheetData>
  <mergeCells count="24">
    <mergeCell ref="V122:Y124"/>
    <mergeCell ref="V99:Y99"/>
    <mergeCell ref="V101:Y101"/>
    <mergeCell ref="V102:Y102"/>
    <mergeCell ref="V103:Y103"/>
    <mergeCell ref="V104:Y104"/>
    <mergeCell ref="V105:Y107"/>
    <mergeCell ref="V117:Y117"/>
    <mergeCell ref="V118:Y118"/>
    <mergeCell ref="V119:Y119"/>
    <mergeCell ref="V120:Y120"/>
    <mergeCell ref="V121:Y121"/>
    <mergeCell ref="W58:Z60"/>
    <mergeCell ref="W35:Z35"/>
    <mergeCell ref="W37:Z37"/>
    <mergeCell ref="W38:Z38"/>
    <mergeCell ref="W39:Z39"/>
    <mergeCell ref="W40:Z40"/>
    <mergeCell ref="W41:Z43"/>
    <mergeCell ref="W53:Z53"/>
    <mergeCell ref="W54:Z54"/>
    <mergeCell ref="W55:Z55"/>
    <mergeCell ref="W56:Z56"/>
    <mergeCell ref="W57:Z57"/>
  </mergeCells>
  <phoneticPr fontId="14" type="noConversion"/>
  <conditionalFormatting sqref="U34:U47 C34:T46">
    <cfRule type="cellIs" dxfId="15" priority="13" operator="between">
      <formula>7400</formula>
      <formula>13999</formula>
    </cfRule>
    <cfRule type="cellIs" dxfId="14" priority="14" operator="between">
      <formula>14000</formula>
      <formula>9999999999999</formula>
    </cfRule>
    <cfRule type="cellIs" dxfId="13" priority="15" operator="between">
      <formula>-6800</formula>
      <formula>-24999</formula>
    </cfRule>
    <cfRule type="cellIs" dxfId="12" priority="16" operator="between">
      <formula>-25000</formula>
      <formula>-99999999999999900</formula>
    </cfRule>
  </conditionalFormatting>
  <conditionalFormatting sqref="C52:T63">
    <cfRule type="cellIs" dxfId="11" priority="9" operator="between">
      <formula>0.59</formula>
      <formula>999999999999</formula>
    </cfRule>
    <cfRule type="cellIs" dxfId="10" priority="10" operator="between">
      <formula>0.45</formula>
      <formula>0.589999999999999</formula>
    </cfRule>
    <cfRule type="cellIs" dxfId="9" priority="11" operator="between">
      <formula>-3.6</formula>
      <formula>-4.19999999999999</formula>
    </cfRule>
    <cfRule type="cellIs" dxfId="8" priority="12" operator="between">
      <formula>-4.2</formula>
      <formula>-999999999</formula>
    </cfRule>
  </conditionalFormatting>
  <conditionalFormatting sqref="C100:T112">
    <cfRule type="cellIs" dxfId="7" priority="5" operator="between">
      <formula>100</formula>
      <formula>99999999999999900</formula>
    </cfRule>
    <cfRule type="cellIs" dxfId="6" priority="6" operator="between">
      <formula>79</formula>
      <formula>99</formula>
    </cfRule>
    <cfRule type="cellIs" dxfId="5" priority="7" operator="between">
      <formula>-89</formula>
      <formula>-119</formula>
    </cfRule>
    <cfRule type="cellIs" dxfId="4" priority="8" operator="between">
      <formula>-119</formula>
      <formula>-9999999999999990</formula>
    </cfRule>
  </conditionalFormatting>
  <conditionalFormatting sqref="C118:T129">
    <cfRule type="cellIs" dxfId="3" priority="1" operator="between">
      <formula>0.54</formula>
      <formula>999999999999999</formula>
    </cfRule>
    <cfRule type="cellIs" dxfId="2" priority="2" operator="between">
      <formula>0.45</formula>
      <formula>0.53999999999999</formula>
    </cfRule>
    <cfRule type="cellIs" dxfId="1" priority="3" operator="between">
      <formula>-0.34</formula>
      <formula>-1.07999999999999</formula>
    </cfRule>
    <cfRule type="cellIs" dxfId="0" priority="4" operator="between">
      <formula>-1.08</formula>
      <formula>-99999999999999900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2022-07-21T19:17:11Z</dcterms:modified>
</cp:coreProperties>
</file>