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autoCompressPictures="0"/>
  <xr:revisionPtr revIDLastSave="0" documentId="13_ncr:1_{2557989A-788B-AE48-BB26-5AAFFD30582F}" xr6:coauthVersionLast="47" xr6:coauthVersionMax="47" xr10:uidLastSave="{00000000-0000-0000-0000-000000000000}"/>
  <bookViews>
    <workbookView xWindow="0" yWindow="0" windowWidth="13940" windowHeight="18000" tabRatio="524" xr2:uid="{00000000-000D-0000-FFFF-FFFF00000000}"/>
  </bookViews>
  <sheets>
    <sheet name="Yukon Enrolment Figures" sheetId="4" r:id="rId1"/>
    <sheet name="BC SD Enrolment Figure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3" i="4" l="1"/>
  <c r="T28" i="4"/>
  <c r="T29" i="4"/>
  <c r="T30" i="4"/>
  <c r="T31" i="4" l="1"/>
  <c r="T26" i="4"/>
  <c r="T25" i="4"/>
  <c r="T33" i="4" l="1"/>
  <c r="T34" i="4"/>
  <c r="T1440" i="3" l="1"/>
  <c r="T1441" i="3" s="1"/>
  <c r="T1443" i="3"/>
  <c r="T1445" i="3"/>
  <c r="T1446" i="3"/>
  <c r="T1447" i="3"/>
  <c r="T1448" i="3"/>
  <c r="T1449" i="3" s="1"/>
  <c r="T1472" i="3"/>
  <c r="T1473" i="3" s="1"/>
  <c r="T1474" i="3"/>
  <c r="T1477" i="3"/>
  <c r="T1478" i="3"/>
  <c r="T1479" i="3"/>
  <c r="M1391" i="3"/>
  <c r="T1408" i="3"/>
  <c r="T1409" i="3" s="1"/>
  <c r="T1411" i="3"/>
  <c r="T1413" i="3"/>
  <c r="T1414" i="3"/>
  <c r="T1415" i="3"/>
  <c r="T1416" i="3"/>
  <c r="T1417" i="3" s="1"/>
  <c r="T1376" i="3"/>
  <c r="T1377" i="3"/>
  <c r="T1378" i="3"/>
  <c r="T1379" i="3"/>
  <c r="T1381" i="3"/>
  <c r="T1382" i="3"/>
  <c r="T1383" i="3"/>
  <c r="T1384" i="3"/>
  <c r="T1385" i="3" s="1"/>
  <c r="T1344" i="3"/>
  <c r="T1345" i="3" s="1"/>
  <c r="T1347" i="3"/>
  <c r="T1349" i="3"/>
  <c r="T1350" i="3"/>
  <c r="T1351" i="3"/>
  <c r="T1352" i="3"/>
  <c r="T1353" i="3" s="1"/>
  <c r="T1312" i="3"/>
  <c r="T1313" i="3" s="1"/>
  <c r="T1317" i="3"/>
  <c r="T1318" i="3"/>
  <c r="T1319" i="3"/>
  <c r="T1280" i="3"/>
  <c r="T1281" i="3"/>
  <c r="T1282" i="3"/>
  <c r="T1283" i="3"/>
  <c r="T1285" i="3"/>
  <c r="T1286" i="3"/>
  <c r="T1287" i="3"/>
  <c r="T1288" i="3"/>
  <c r="T1289" i="3" s="1"/>
  <c r="T1248" i="3"/>
  <c r="T1249" i="3" s="1"/>
  <c r="T1253" i="3"/>
  <c r="T1254" i="3"/>
  <c r="T1255" i="3"/>
  <c r="T1216" i="3"/>
  <c r="T1217" i="3"/>
  <c r="T1218" i="3"/>
  <c r="T1219" i="3"/>
  <c r="T1221" i="3"/>
  <c r="T1222" i="3"/>
  <c r="T1223" i="3"/>
  <c r="T1224" i="3"/>
  <c r="T1225" i="3" s="1"/>
  <c r="T1184" i="3"/>
  <c r="T1185" i="3" s="1"/>
  <c r="T1189" i="3"/>
  <c r="T1190" i="3"/>
  <c r="T1191" i="3"/>
  <c r="T1152" i="3"/>
  <c r="T1153" i="3"/>
  <c r="T1154" i="3"/>
  <c r="T1155" i="3"/>
  <c r="T1157" i="3"/>
  <c r="T1158" i="3"/>
  <c r="T1159" i="3"/>
  <c r="T1160" i="3"/>
  <c r="T1161" i="3" s="1"/>
  <c r="T1120" i="3"/>
  <c r="T1121" i="3"/>
  <c r="T1122" i="3"/>
  <c r="T1123" i="3"/>
  <c r="T1125" i="3"/>
  <c r="T1126" i="3"/>
  <c r="T1127" i="3"/>
  <c r="T1128" i="3"/>
  <c r="T1129" i="3" s="1"/>
  <c r="T1088" i="3"/>
  <c r="T1089" i="3" s="1"/>
  <c r="T1093" i="3"/>
  <c r="T1094" i="3"/>
  <c r="T1095" i="3"/>
  <c r="T1056" i="3"/>
  <c r="T1057" i="3"/>
  <c r="T1059" i="3"/>
  <c r="T1061" i="3"/>
  <c r="T1062" i="3"/>
  <c r="T1063" i="3"/>
  <c r="T1064" i="3"/>
  <c r="T1065" i="3" s="1"/>
  <c r="T1024" i="3"/>
  <c r="T1025" i="3"/>
  <c r="T1026" i="3"/>
  <c r="T1027" i="3"/>
  <c r="T1029" i="3"/>
  <c r="T1030" i="3"/>
  <c r="T1031" i="3"/>
  <c r="T1032" i="3"/>
  <c r="T1033" i="3" s="1"/>
  <c r="T992" i="3"/>
  <c r="T993" i="3"/>
  <c r="T995" i="3"/>
  <c r="T997" i="3"/>
  <c r="T998" i="3"/>
  <c r="T999" i="3"/>
  <c r="T1000" i="3"/>
  <c r="T1001" i="3" s="1"/>
  <c r="T960" i="3"/>
  <c r="T961" i="3"/>
  <c r="T965" i="3"/>
  <c r="T966" i="3"/>
  <c r="T967" i="3"/>
  <c r="T928" i="3"/>
  <c r="T929" i="3"/>
  <c r="T930" i="3"/>
  <c r="T933" i="3"/>
  <c r="T934" i="3"/>
  <c r="T935" i="3"/>
  <c r="T936" i="3"/>
  <c r="T938" i="3" s="1"/>
  <c r="T937" i="3"/>
  <c r="T896" i="3"/>
  <c r="T897" i="3"/>
  <c r="T899" i="3"/>
  <c r="T901" i="3"/>
  <c r="T902" i="3"/>
  <c r="T903" i="3"/>
  <c r="T904" i="3"/>
  <c r="T905" i="3" s="1"/>
  <c r="T864" i="3"/>
  <c r="T866" i="3" s="1"/>
  <c r="T867" i="3"/>
  <c r="T869" i="3"/>
  <c r="T870" i="3"/>
  <c r="T871" i="3"/>
  <c r="T872" i="3"/>
  <c r="T873" i="3" s="1"/>
  <c r="T832" i="3"/>
  <c r="T833" i="3"/>
  <c r="T834" i="3"/>
  <c r="T835" i="3"/>
  <c r="T837" i="3"/>
  <c r="T838" i="3"/>
  <c r="T839" i="3"/>
  <c r="T840" i="3"/>
  <c r="T841" i="3" s="1"/>
  <c r="T803" i="3"/>
  <c r="T805" i="3"/>
  <c r="T806" i="3"/>
  <c r="T807" i="3"/>
  <c r="T808" i="3"/>
  <c r="T769" i="3"/>
  <c r="T770" i="3"/>
  <c r="T771" i="3"/>
  <c r="T774" i="3"/>
  <c r="T775" i="3"/>
  <c r="T776" i="3"/>
  <c r="T777" i="3"/>
  <c r="T779" i="3" s="1"/>
  <c r="T778" i="3"/>
  <c r="T737" i="3"/>
  <c r="T739" i="3" s="1"/>
  <c r="T742" i="3"/>
  <c r="T743" i="3"/>
  <c r="T744" i="3"/>
  <c r="T705" i="3"/>
  <c r="T706" i="3"/>
  <c r="T710" i="3"/>
  <c r="T711" i="3"/>
  <c r="T712" i="3"/>
  <c r="T673" i="3"/>
  <c r="T674" i="3"/>
  <c r="T676" i="3"/>
  <c r="T678" i="3"/>
  <c r="T679" i="3"/>
  <c r="T680" i="3"/>
  <c r="T681" i="3"/>
  <c r="T682" i="3" s="1"/>
  <c r="T641" i="3"/>
  <c r="T642" i="3" s="1"/>
  <c r="T646" i="3"/>
  <c r="T647" i="3"/>
  <c r="T648" i="3"/>
  <c r="T609" i="3"/>
  <c r="T610" i="3" s="1"/>
  <c r="T614" i="3"/>
  <c r="T615" i="3"/>
  <c r="T616" i="3"/>
  <c r="T577" i="3"/>
  <c r="T578" i="3" s="1"/>
  <c r="T582" i="3"/>
  <c r="T583" i="3"/>
  <c r="T584" i="3"/>
  <c r="T545" i="3"/>
  <c r="T546" i="3"/>
  <c r="T547" i="3"/>
  <c r="T548" i="3"/>
  <c r="T550" i="3"/>
  <c r="T551" i="3"/>
  <c r="T552" i="3"/>
  <c r="T553" i="3"/>
  <c r="T554" i="3" s="1"/>
  <c r="T513" i="3"/>
  <c r="T514" i="3"/>
  <c r="T518" i="3"/>
  <c r="T519" i="3"/>
  <c r="T520" i="3"/>
  <c r="T481" i="3"/>
  <c r="T482" i="3" s="1"/>
  <c r="T484" i="3"/>
  <c r="T486" i="3"/>
  <c r="T487" i="3"/>
  <c r="T488" i="3"/>
  <c r="T489" i="3"/>
  <c r="T490" i="3" s="1"/>
  <c r="T449" i="3"/>
  <c r="T450" i="3"/>
  <c r="T451" i="3"/>
  <c r="T452" i="3"/>
  <c r="T454" i="3"/>
  <c r="T455" i="3"/>
  <c r="T456" i="3"/>
  <c r="T457" i="3"/>
  <c r="T458" i="3" s="1"/>
  <c r="T417" i="3"/>
  <c r="T418" i="3" s="1"/>
  <c r="T420" i="3"/>
  <c r="T422" i="3"/>
  <c r="T423" i="3"/>
  <c r="T424" i="3"/>
  <c r="T425" i="3"/>
  <c r="T426" i="3" s="1"/>
  <c r="T385" i="3"/>
  <c r="T386" i="3"/>
  <c r="T387" i="3"/>
  <c r="T388" i="3"/>
  <c r="T390" i="3"/>
  <c r="T391" i="3"/>
  <c r="T392" i="3"/>
  <c r="T393" i="3"/>
  <c r="T394" i="3" s="1"/>
  <c r="T353" i="3"/>
  <c r="T354" i="3" s="1"/>
  <c r="T358" i="3"/>
  <c r="T359" i="3"/>
  <c r="T360" i="3"/>
  <c r="T321" i="3"/>
  <c r="T322" i="3" s="1"/>
  <c r="T326" i="3"/>
  <c r="T327" i="3"/>
  <c r="T328" i="3"/>
  <c r="T289" i="3"/>
  <c r="T290" i="3" s="1"/>
  <c r="T294" i="3"/>
  <c r="T295" i="3"/>
  <c r="T296" i="3"/>
  <c r="T257" i="3"/>
  <c r="T258" i="3"/>
  <c r="T259" i="3"/>
  <c r="T260" i="3"/>
  <c r="T262" i="3"/>
  <c r="T263" i="3"/>
  <c r="T264" i="3"/>
  <c r="T265" i="3"/>
  <c r="T266" i="3" s="1"/>
  <c r="T225" i="3"/>
  <c r="T226" i="3" s="1"/>
  <c r="T230" i="3"/>
  <c r="T231" i="3"/>
  <c r="T232" i="3"/>
  <c r="T193" i="3"/>
  <c r="T194" i="3" s="1"/>
  <c r="T196" i="3"/>
  <c r="T198" i="3"/>
  <c r="T199" i="3"/>
  <c r="T200" i="3"/>
  <c r="T201" i="3"/>
  <c r="T202" i="3" s="1"/>
  <c r="T161" i="3"/>
  <c r="T162" i="3"/>
  <c r="T166" i="3"/>
  <c r="T167" i="3"/>
  <c r="T168" i="3"/>
  <c r="T169" i="3"/>
  <c r="T170" i="3" s="1"/>
  <c r="T129" i="3"/>
  <c r="T130" i="3" s="1"/>
  <c r="T132" i="3"/>
  <c r="T134" i="3"/>
  <c r="T135" i="3"/>
  <c r="T136" i="3"/>
  <c r="T137" i="3"/>
  <c r="T138" i="3" s="1"/>
  <c r="T97" i="3"/>
  <c r="T98" i="3"/>
  <c r="T100" i="3"/>
  <c r="T102" i="3"/>
  <c r="T103" i="3"/>
  <c r="T104" i="3"/>
  <c r="T105" i="3"/>
  <c r="T106" i="3" s="1"/>
  <c r="T65" i="3"/>
  <c r="T66" i="3"/>
  <c r="T70" i="3"/>
  <c r="T71" i="3"/>
  <c r="T72" i="3"/>
  <c r="T33" i="3"/>
  <c r="T34" i="3"/>
  <c r="T38" i="3"/>
  <c r="T39" i="3"/>
  <c r="T40" i="3"/>
  <c r="T41" i="3"/>
  <c r="T43" i="3" s="1"/>
  <c r="S5" i="3"/>
  <c r="S7" i="3"/>
  <c r="S8" i="3"/>
  <c r="T1480" i="3" l="1"/>
  <c r="T1481" i="3" s="1"/>
  <c r="T1475" i="3"/>
  <c r="T1442" i="3"/>
  <c r="T1451" i="3"/>
  <c r="T1450" i="3"/>
  <c r="T1419" i="3"/>
  <c r="T1410" i="3"/>
  <c r="T1418" i="3"/>
  <c r="T1386" i="3"/>
  <c r="T1387" i="3"/>
  <c r="T1346" i="3"/>
  <c r="T1354" i="3"/>
  <c r="T1320" i="3"/>
  <c r="T1321" i="3" s="1"/>
  <c r="T1315" i="3"/>
  <c r="T1314" i="3"/>
  <c r="T1322" i="3"/>
  <c r="T1291" i="3"/>
  <c r="T1290" i="3"/>
  <c r="T1251" i="3"/>
  <c r="T1250" i="3"/>
  <c r="T1256" i="3"/>
  <c r="T1227" i="3"/>
  <c r="T1226" i="3"/>
  <c r="T1192" i="3"/>
  <c r="T1193" i="3" s="1"/>
  <c r="T1187" i="3"/>
  <c r="T1186" i="3"/>
  <c r="T1194" i="3"/>
  <c r="T1163" i="3"/>
  <c r="T1162" i="3"/>
  <c r="T1131" i="3"/>
  <c r="T1130" i="3"/>
  <c r="T1096" i="3"/>
  <c r="T1091" i="3"/>
  <c r="T1090" i="3"/>
  <c r="T1067" i="3"/>
  <c r="T1058" i="3"/>
  <c r="T1066" i="3"/>
  <c r="T1035" i="3"/>
  <c r="T1034" i="3"/>
  <c r="T1003" i="3"/>
  <c r="T994" i="3"/>
  <c r="T1002" i="3"/>
  <c r="T963" i="3"/>
  <c r="T968" i="3"/>
  <c r="T962" i="3"/>
  <c r="T907" i="3"/>
  <c r="T898" i="3"/>
  <c r="T906" i="3"/>
  <c r="T865" i="3"/>
  <c r="T875" i="3"/>
  <c r="T874" i="3"/>
  <c r="T843" i="3"/>
  <c r="T842" i="3"/>
  <c r="T811" i="3"/>
  <c r="T802" i="3"/>
  <c r="T810" i="3"/>
  <c r="T745" i="3"/>
  <c r="T740" i="3"/>
  <c r="T713" i="3"/>
  <c r="T714" i="3" s="1"/>
  <c r="T684" i="3"/>
  <c r="T675" i="3"/>
  <c r="T683" i="3"/>
  <c r="T649" i="3"/>
  <c r="T650" i="3" s="1"/>
  <c r="T644" i="3"/>
  <c r="T643" i="3"/>
  <c r="T617" i="3"/>
  <c r="T618" i="3" s="1"/>
  <c r="T612" i="3"/>
  <c r="T611" i="3"/>
  <c r="T585" i="3"/>
  <c r="T587" i="3" s="1"/>
  <c r="T580" i="3"/>
  <c r="T579" i="3"/>
  <c r="T556" i="3"/>
  <c r="T555" i="3"/>
  <c r="T521" i="3"/>
  <c r="T516" i="3"/>
  <c r="T515" i="3"/>
  <c r="T483" i="3"/>
  <c r="T492" i="3"/>
  <c r="T491" i="3"/>
  <c r="T460" i="3"/>
  <c r="T459" i="3"/>
  <c r="T419" i="3"/>
  <c r="T428" i="3"/>
  <c r="T427" i="3"/>
  <c r="T396" i="3"/>
  <c r="T395" i="3"/>
  <c r="T361" i="3"/>
  <c r="T362" i="3" s="1"/>
  <c r="T356" i="3"/>
  <c r="T355" i="3"/>
  <c r="T363" i="3"/>
  <c r="T329" i="3"/>
  <c r="T324" i="3"/>
  <c r="T323" i="3"/>
  <c r="T297" i="3"/>
  <c r="T298" i="3" s="1"/>
  <c r="T292" i="3"/>
  <c r="T291" i="3"/>
  <c r="T299" i="3"/>
  <c r="T268" i="3"/>
  <c r="T267" i="3"/>
  <c r="T233" i="3"/>
  <c r="T228" i="3"/>
  <c r="T195" i="3"/>
  <c r="T204" i="3"/>
  <c r="T203" i="3"/>
  <c r="T164" i="3"/>
  <c r="T172" i="3"/>
  <c r="T163" i="3"/>
  <c r="T171" i="3"/>
  <c r="T131" i="3"/>
  <c r="T140" i="3"/>
  <c r="T139" i="3"/>
  <c r="T108" i="3"/>
  <c r="T99" i="3"/>
  <c r="T107" i="3"/>
  <c r="T73" i="3"/>
  <c r="T67" i="3"/>
  <c r="T42" i="3"/>
  <c r="T35" i="3"/>
  <c r="T1482" i="3" l="1"/>
  <c r="T1483" i="3"/>
  <c r="T1323" i="3"/>
  <c r="T1258" i="3"/>
  <c r="T1259" i="3"/>
  <c r="T1257" i="3"/>
  <c r="T1195" i="3"/>
  <c r="T1097" i="3"/>
  <c r="T1098" i="3"/>
  <c r="T1099" i="3"/>
  <c r="T970" i="3"/>
  <c r="T971" i="3"/>
  <c r="T969" i="3"/>
  <c r="T748" i="3"/>
  <c r="T747" i="3"/>
  <c r="T651" i="3"/>
  <c r="T652" i="3"/>
  <c r="T620" i="3"/>
  <c r="T619" i="3"/>
  <c r="T586" i="3"/>
  <c r="T588" i="3"/>
  <c r="T522" i="3"/>
  <c r="T523" i="3"/>
  <c r="T524" i="3"/>
  <c r="T364" i="3"/>
  <c r="T331" i="3"/>
  <c r="T332" i="3"/>
  <c r="T330" i="3"/>
  <c r="T300" i="3"/>
  <c r="T236" i="3"/>
  <c r="T234" i="3"/>
  <c r="T75" i="3"/>
  <c r="T74" i="3"/>
  <c r="S23" i="4" l="1"/>
  <c r="T24" i="4" s="1"/>
  <c r="S28" i="4"/>
  <c r="S29" i="4"/>
  <c r="S30" i="4"/>
  <c r="S31" i="4" l="1"/>
  <c r="T32" i="4" s="1"/>
  <c r="S1472" i="3" l="1"/>
  <c r="S1475" i="3" s="1"/>
  <c r="N1472" i="3"/>
  <c r="O1472" i="3"/>
  <c r="P1472" i="3"/>
  <c r="Q1472" i="3"/>
  <c r="R1472" i="3"/>
  <c r="M1472" i="3"/>
  <c r="S1473" i="3"/>
  <c r="S1477" i="3"/>
  <c r="S1478" i="3"/>
  <c r="S1479" i="3"/>
  <c r="S1440" i="3"/>
  <c r="S1445" i="3"/>
  <c r="S1446" i="3"/>
  <c r="S1447" i="3"/>
  <c r="S1408" i="3"/>
  <c r="S1411" i="3"/>
  <c r="S1413" i="3"/>
  <c r="S1414" i="3"/>
  <c r="S1415" i="3"/>
  <c r="S1416" i="3"/>
  <c r="S1376" i="3"/>
  <c r="S1381" i="3"/>
  <c r="S1382" i="3"/>
  <c r="S1383" i="3"/>
  <c r="S1384" i="3"/>
  <c r="S1344" i="3"/>
  <c r="S1349" i="3"/>
  <c r="S1350" i="3"/>
  <c r="S1351" i="3"/>
  <c r="S1352" i="3"/>
  <c r="S1312" i="3"/>
  <c r="S1317" i="3"/>
  <c r="S1318" i="3"/>
  <c r="S1319" i="3"/>
  <c r="S1280" i="3"/>
  <c r="S1285" i="3"/>
  <c r="S1286" i="3"/>
  <c r="S1287" i="3"/>
  <c r="S1288" i="3"/>
  <c r="S1248" i="3"/>
  <c r="S1253" i="3"/>
  <c r="S1254" i="3"/>
  <c r="S1255" i="3"/>
  <c r="S1256" i="3"/>
  <c r="S1216" i="3"/>
  <c r="S1221" i="3"/>
  <c r="S1222" i="3"/>
  <c r="S1223" i="3"/>
  <c r="S1224" i="3"/>
  <c r="S1184" i="3"/>
  <c r="S1185" i="3" s="1"/>
  <c r="S1189" i="3"/>
  <c r="S1190" i="3"/>
  <c r="S1191" i="3"/>
  <c r="S1192" i="3"/>
  <c r="S1152" i="3"/>
  <c r="S1157" i="3"/>
  <c r="S1158" i="3"/>
  <c r="S1159" i="3"/>
  <c r="S1120" i="3"/>
  <c r="S1125" i="3"/>
  <c r="S1126" i="3"/>
  <c r="S1127" i="3"/>
  <c r="S1128" i="3"/>
  <c r="S1088" i="3"/>
  <c r="S1093" i="3"/>
  <c r="S1094" i="3"/>
  <c r="S1095" i="3"/>
  <c r="S1056" i="3"/>
  <c r="S1061" i="3"/>
  <c r="S1062" i="3"/>
  <c r="S1063" i="3"/>
  <c r="S1064" i="3"/>
  <c r="S1024" i="3"/>
  <c r="S1029" i="3"/>
  <c r="S1030" i="3"/>
  <c r="S1031" i="3"/>
  <c r="S992" i="3"/>
  <c r="S997" i="3"/>
  <c r="S998" i="3"/>
  <c r="S999" i="3"/>
  <c r="S960" i="3"/>
  <c r="S963" i="3"/>
  <c r="S965" i="3"/>
  <c r="S966" i="3"/>
  <c r="S967" i="3"/>
  <c r="S968" i="3"/>
  <c r="S928" i="3"/>
  <c r="S933" i="3"/>
  <c r="S934" i="3"/>
  <c r="S935" i="3"/>
  <c r="S896" i="3"/>
  <c r="S899" i="3" s="1"/>
  <c r="S901" i="3"/>
  <c r="S902" i="3"/>
  <c r="S903" i="3"/>
  <c r="S904" i="3"/>
  <c r="S864" i="3"/>
  <c r="S869" i="3"/>
  <c r="S870" i="3"/>
  <c r="S871" i="3"/>
  <c r="S872" i="3"/>
  <c r="S832" i="3"/>
  <c r="S837" i="3"/>
  <c r="S838" i="3"/>
  <c r="S839" i="3"/>
  <c r="S800" i="3"/>
  <c r="T801" i="3" s="1"/>
  <c r="S805" i="3"/>
  <c r="S806" i="3"/>
  <c r="S807" i="3"/>
  <c r="S769" i="3"/>
  <c r="S774" i="3"/>
  <c r="S775" i="3"/>
  <c r="S776" i="3"/>
  <c r="S777" i="3"/>
  <c r="S737" i="3"/>
  <c r="S742" i="3"/>
  <c r="S743" i="3"/>
  <c r="S744" i="3"/>
  <c r="S745" i="3"/>
  <c r="S705" i="3"/>
  <c r="S710" i="3"/>
  <c r="S711" i="3"/>
  <c r="S712" i="3"/>
  <c r="S673" i="3"/>
  <c r="S678" i="3"/>
  <c r="S679" i="3"/>
  <c r="S680" i="3"/>
  <c r="S641" i="3"/>
  <c r="S646" i="3"/>
  <c r="S647" i="3"/>
  <c r="S648" i="3"/>
  <c r="S649" i="3"/>
  <c r="S609" i="3"/>
  <c r="S614" i="3"/>
  <c r="S615" i="3"/>
  <c r="S616" i="3"/>
  <c r="S577" i="3"/>
  <c r="S582" i="3"/>
  <c r="S583" i="3"/>
  <c r="S584" i="3"/>
  <c r="S545" i="3"/>
  <c r="S550" i="3"/>
  <c r="S551" i="3"/>
  <c r="S552" i="3"/>
  <c r="S513" i="3"/>
  <c r="S518" i="3"/>
  <c r="S519" i="3"/>
  <c r="S520" i="3"/>
  <c r="S521" i="3"/>
  <c r="S481" i="3"/>
  <c r="S486" i="3"/>
  <c r="S487" i="3"/>
  <c r="S488" i="3"/>
  <c r="S489" i="3"/>
  <c r="S449" i="3"/>
  <c r="S454" i="3"/>
  <c r="S455" i="3"/>
  <c r="S456" i="3"/>
  <c r="S417" i="3"/>
  <c r="S422" i="3"/>
  <c r="S423" i="3"/>
  <c r="S424" i="3"/>
  <c r="S385" i="3"/>
  <c r="S390" i="3"/>
  <c r="S391" i="3"/>
  <c r="S392" i="3"/>
  <c r="S353" i="3"/>
  <c r="S358" i="3"/>
  <c r="S359" i="3"/>
  <c r="S360" i="3"/>
  <c r="S361" i="3"/>
  <c r="S321" i="3"/>
  <c r="S326" i="3"/>
  <c r="S327" i="3"/>
  <c r="S328" i="3"/>
  <c r="S289" i="3"/>
  <c r="S294" i="3"/>
  <c r="S295" i="3"/>
  <c r="S296" i="3"/>
  <c r="S297" i="3"/>
  <c r="S257" i="3"/>
  <c r="S260" i="3" s="1"/>
  <c r="S262" i="3"/>
  <c r="S263" i="3"/>
  <c r="S264" i="3"/>
  <c r="S225" i="3"/>
  <c r="S228" i="3" s="1"/>
  <c r="S230" i="3"/>
  <c r="S231" i="3"/>
  <c r="S232" i="3"/>
  <c r="S193" i="3"/>
  <c r="S201" i="3" s="1"/>
  <c r="S198" i="3"/>
  <c r="S199" i="3"/>
  <c r="S200" i="3"/>
  <c r="S161" i="3"/>
  <c r="S166" i="3"/>
  <c r="S167" i="3"/>
  <c r="S168" i="3"/>
  <c r="S129" i="3"/>
  <c r="S132" i="3" s="1"/>
  <c r="S134" i="3"/>
  <c r="S135" i="3"/>
  <c r="S136" i="3"/>
  <c r="S97" i="3"/>
  <c r="S102" i="3"/>
  <c r="S103" i="3"/>
  <c r="S104" i="3"/>
  <c r="S65" i="3"/>
  <c r="S70" i="3"/>
  <c r="S71" i="3"/>
  <c r="S72" i="3"/>
  <c r="S73" i="3"/>
  <c r="S33" i="3"/>
  <c r="S38" i="3"/>
  <c r="S39" i="3"/>
  <c r="S40" i="3"/>
  <c r="R5" i="3"/>
  <c r="R7" i="3"/>
  <c r="R8" i="3"/>
  <c r="R1184" i="3"/>
  <c r="M1056" i="3"/>
  <c r="N1056" i="3"/>
  <c r="O1056" i="3"/>
  <c r="P1056" i="3"/>
  <c r="Q1056" i="3"/>
  <c r="R1056" i="3"/>
  <c r="L1056" i="3"/>
  <c r="K1056" i="3"/>
  <c r="R992" i="3"/>
  <c r="S993" i="3" s="1"/>
  <c r="N992" i="3"/>
  <c r="O992" i="3"/>
  <c r="P992" i="3"/>
  <c r="Q992" i="3"/>
  <c r="R705" i="3"/>
  <c r="S482" i="3" l="1"/>
  <c r="S1025" i="3"/>
  <c r="S1153" i="3"/>
  <c r="S1377" i="3"/>
  <c r="S1441" i="3"/>
  <c r="S546" i="3"/>
  <c r="S578" i="3"/>
  <c r="S865" i="3"/>
  <c r="S1057" i="3"/>
  <c r="S1089" i="3"/>
  <c r="S457" i="3"/>
  <c r="S650" i="3"/>
  <c r="S642" i="3"/>
  <c r="S706" i="3"/>
  <c r="S801" i="3"/>
  <c r="S905" i="3"/>
  <c r="S994" i="3"/>
  <c r="S1121" i="3"/>
  <c r="S1313" i="3"/>
  <c r="S1409" i="3"/>
  <c r="S840" i="3"/>
  <c r="S835" i="3"/>
  <c r="S1032" i="3"/>
  <c r="S1027" i="3"/>
  <c r="S1160" i="3"/>
  <c r="S1353" i="3"/>
  <c r="S1345" i="3"/>
  <c r="S1448" i="3"/>
  <c r="S1443" i="3"/>
  <c r="S1474" i="3"/>
  <c r="S1480" i="3"/>
  <c r="S1379" i="3"/>
  <c r="S1347" i="3"/>
  <c r="S1320" i="3"/>
  <c r="S1321" i="3" s="1"/>
  <c r="S1219" i="3"/>
  <c r="S1187" i="3"/>
  <c r="S1096" i="3"/>
  <c r="S1097" i="3" s="1"/>
  <c r="S1091" i="3"/>
  <c r="S1058" i="3"/>
  <c r="S1000" i="3"/>
  <c r="S995" i="3"/>
  <c r="S936" i="3"/>
  <c r="S808" i="3"/>
  <c r="T809" i="3" s="1"/>
  <c r="S803" i="3"/>
  <c r="S740" i="3"/>
  <c r="S713" i="3"/>
  <c r="S674" i="3"/>
  <c r="S681" i="3"/>
  <c r="S617" i="3"/>
  <c r="S585" i="3"/>
  <c r="S580" i="3"/>
  <c r="S553" i="3"/>
  <c r="S34" i="3"/>
  <c r="S137" i="3"/>
  <c r="S233" i="3"/>
  <c r="S393" i="3"/>
  <c r="S329" i="3"/>
  <c r="S425" i="3"/>
  <c r="S265" i="3"/>
  <c r="S169" i="3"/>
  <c r="S164" i="3"/>
  <c r="S105" i="3"/>
  <c r="S41" i="3"/>
  <c r="R1473" i="3"/>
  <c r="R1475" i="3"/>
  <c r="R1477" i="3"/>
  <c r="R1478" i="3"/>
  <c r="R1479" i="3"/>
  <c r="R1480" i="3"/>
  <c r="R1440" i="3"/>
  <c r="R1448" i="3" s="1"/>
  <c r="R1445" i="3"/>
  <c r="R1446" i="3"/>
  <c r="R1447" i="3"/>
  <c r="R1408" i="3"/>
  <c r="R1413" i="3"/>
  <c r="R1414" i="3"/>
  <c r="R1415" i="3"/>
  <c r="R1416" i="3"/>
  <c r="S1417" i="3" s="1"/>
  <c r="R1376" i="3"/>
  <c r="R1381" i="3"/>
  <c r="R1382" i="3"/>
  <c r="R1383" i="3"/>
  <c r="R1344" i="3"/>
  <c r="R1349" i="3"/>
  <c r="R1350" i="3"/>
  <c r="R1351" i="3"/>
  <c r="R1352" i="3"/>
  <c r="R1312" i="3"/>
  <c r="R1317" i="3"/>
  <c r="R1318" i="3"/>
  <c r="R1319" i="3"/>
  <c r="R1320" i="3"/>
  <c r="R1280" i="3"/>
  <c r="S1281" i="3" s="1"/>
  <c r="R1285" i="3"/>
  <c r="R1286" i="3"/>
  <c r="R1287" i="3"/>
  <c r="R1248" i="3"/>
  <c r="S1249" i="3" s="1"/>
  <c r="R1253" i="3"/>
  <c r="R1254" i="3"/>
  <c r="R1255" i="3"/>
  <c r="R1216" i="3"/>
  <c r="S1217" i="3" s="1"/>
  <c r="R1221" i="3"/>
  <c r="R1222" i="3"/>
  <c r="R1223" i="3"/>
  <c r="R1189" i="3"/>
  <c r="R1190" i="3"/>
  <c r="R1191" i="3"/>
  <c r="R1192" i="3"/>
  <c r="S1193" i="3" s="1"/>
  <c r="R1152" i="3"/>
  <c r="R1157" i="3"/>
  <c r="R1158" i="3"/>
  <c r="R1159" i="3"/>
  <c r="R1160" i="3"/>
  <c r="R1120" i="3"/>
  <c r="R1125" i="3"/>
  <c r="R1126" i="3"/>
  <c r="R1127" i="3"/>
  <c r="R1088" i="3"/>
  <c r="R1091" i="3"/>
  <c r="R1093" i="3"/>
  <c r="R1094" i="3"/>
  <c r="R1095" i="3"/>
  <c r="R1096" i="3"/>
  <c r="Q1088" i="3"/>
  <c r="Q1091" i="3" s="1"/>
  <c r="Q1090" i="3"/>
  <c r="Q1093" i="3"/>
  <c r="Q1094" i="3"/>
  <c r="Q1095" i="3"/>
  <c r="R1057" i="3"/>
  <c r="R1061" i="3"/>
  <c r="R1062" i="3"/>
  <c r="R1063" i="3"/>
  <c r="R1064" i="3"/>
  <c r="S1065" i="3" s="1"/>
  <c r="R1024" i="3"/>
  <c r="R1029" i="3"/>
  <c r="R1030" i="3"/>
  <c r="R1031" i="3"/>
  <c r="R993" i="3"/>
  <c r="R995" i="3"/>
  <c r="R997" i="3"/>
  <c r="R998" i="3"/>
  <c r="R999" i="3"/>
  <c r="R1000" i="3"/>
  <c r="R960" i="3"/>
  <c r="S961" i="3" s="1"/>
  <c r="R965" i="3"/>
  <c r="R966" i="3"/>
  <c r="R967" i="3"/>
  <c r="R968" i="3"/>
  <c r="S969" i="3" s="1"/>
  <c r="R928" i="3"/>
  <c r="S929" i="3" s="1"/>
  <c r="R933" i="3"/>
  <c r="R934" i="3"/>
  <c r="R935" i="3"/>
  <c r="R896" i="3"/>
  <c r="S897" i="3" s="1"/>
  <c r="R901" i="3"/>
  <c r="R902" i="3"/>
  <c r="R903" i="3"/>
  <c r="R904" i="3"/>
  <c r="R864" i="3"/>
  <c r="R869" i="3"/>
  <c r="R870" i="3"/>
  <c r="R871" i="3"/>
  <c r="R832" i="3"/>
  <c r="S833" i="3" s="1"/>
  <c r="R837" i="3"/>
  <c r="R838" i="3"/>
  <c r="R839" i="3"/>
  <c r="R840" i="3"/>
  <c r="R800" i="3"/>
  <c r="R808" i="3" s="1"/>
  <c r="R805" i="3"/>
  <c r="R806" i="3"/>
  <c r="R807" i="3"/>
  <c r="R769" i="3"/>
  <c r="S770" i="3" s="1"/>
  <c r="R774" i="3"/>
  <c r="R775" i="3"/>
  <c r="R776" i="3"/>
  <c r="R737" i="3"/>
  <c r="R742" i="3"/>
  <c r="R743" i="3"/>
  <c r="R744" i="3"/>
  <c r="R745" i="3"/>
  <c r="R710" i="3"/>
  <c r="R711" i="3"/>
  <c r="R712" i="3"/>
  <c r="R713" i="3"/>
  <c r="R673" i="3"/>
  <c r="R678" i="3"/>
  <c r="R679" i="3"/>
  <c r="R680" i="3"/>
  <c r="R641" i="3"/>
  <c r="R646" i="3"/>
  <c r="R647" i="3"/>
  <c r="R648" i="3"/>
  <c r="R649" i="3"/>
  <c r="R609" i="3"/>
  <c r="S610" i="3" s="1"/>
  <c r="R614" i="3"/>
  <c r="R615" i="3"/>
  <c r="R616" i="3"/>
  <c r="R577" i="3"/>
  <c r="R580" i="3" s="1"/>
  <c r="R582" i="3"/>
  <c r="R583" i="3"/>
  <c r="R584" i="3"/>
  <c r="R545" i="3"/>
  <c r="R550" i="3"/>
  <c r="R551" i="3"/>
  <c r="R552" i="3"/>
  <c r="R513" i="3"/>
  <c r="S514" i="3" s="1"/>
  <c r="R518" i="3"/>
  <c r="R519" i="3"/>
  <c r="R520" i="3"/>
  <c r="R481" i="3"/>
  <c r="R489" i="3" s="1"/>
  <c r="S490" i="3" s="1"/>
  <c r="R486" i="3"/>
  <c r="R487" i="3"/>
  <c r="R488" i="3"/>
  <c r="R449" i="3"/>
  <c r="S450" i="3" s="1"/>
  <c r="R454" i="3"/>
  <c r="R455" i="3"/>
  <c r="R456" i="3"/>
  <c r="R417" i="3"/>
  <c r="S418" i="3" s="1"/>
  <c r="R422" i="3"/>
  <c r="R423" i="3"/>
  <c r="R424" i="3"/>
  <c r="R425" i="3"/>
  <c r="R385" i="3"/>
  <c r="S386" i="3" s="1"/>
  <c r="R390" i="3"/>
  <c r="R391" i="3"/>
  <c r="R392" i="3"/>
  <c r="R353" i="3"/>
  <c r="S354" i="3" s="1"/>
  <c r="R358" i="3"/>
  <c r="R359" i="3"/>
  <c r="R360" i="3"/>
  <c r="R321" i="3"/>
  <c r="S322" i="3" s="1"/>
  <c r="R326" i="3"/>
  <c r="R327" i="3"/>
  <c r="R328" i="3"/>
  <c r="R289" i="3"/>
  <c r="S290" i="3" s="1"/>
  <c r="R294" i="3"/>
  <c r="R295" i="3"/>
  <c r="R296" i="3"/>
  <c r="Q257" i="3"/>
  <c r="Q259" i="3" s="1"/>
  <c r="R257" i="3"/>
  <c r="S258" i="3" s="1"/>
  <c r="Q262" i="3"/>
  <c r="R262" i="3"/>
  <c r="Q263" i="3"/>
  <c r="R263" i="3"/>
  <c r="Q264" i="3"/>
  <c r="R264" i="3"/>
  <c r="R225" i="3"/>
  <c r="S226" i="3" s="1"/>
  <c r="R230" i="3"/>
  <c r="R231" i="3"/>
  <c r="R232" i="3"/>
  <c r="R193" i="3"/>
  <c r="R201" i="3" s="1"/>
  <c r="S202" i="3" s="1"/>
  <c r="R198" i="3"/>
  <c r="R199" i="3"/>
  <c r="R200" i="3"/>
  <c r="R161" i="3"/>
  <c r="R166" i="3"/>
  <c r="R167" i="3"/>
  <c r="R168" i="3"/>
  <c r="R129" i="3"/>
  <c r="R132" i="3" s="1"/>
  <c r="R134" i="3"/>
  <c r="R135" i="3"/>
  <c r="R136" i="3"/>
  <c r="R97" i="3"/>
  <c r="S98" i="3" s="1"/>
  <c r="R102" i="3"/>
  <c r="R103" i="3"/>
  <c r="R104" i="3"/>
  <c r="R65" i="3"/>
  <c r="S66" i="3" s="1"/>
  <c r="R70" i="3"/>
  <c r="R71" i="3"/>
  <c r="R72" i="3"/>
  <c r="R23" i="4"/>
  <c r="R28" i="4"/>
  <c r="R29" i="4"/>
  <c r="R30" i="4"/>
  <c r="R33" i="3"/>
  <c r="R38" i="3"/>
  <c r="R39" i="3"/>
  <c r="R40" i="3"/>
  <c r="Q5" i="3"/>
  <c r="Q7" i="3"/>
  <c r="Q8" i="3"/>
  <c r="R777" i="3" l="1"/>
  <c r="S778" i="3" s="1"/>
  <c r="S162" i="3"/>
  <c r="R164" i="3"/>
  <c r="R169" i="3"/>
  <c r="S1449" i="3"/>
  <c r="S841" i="3"/>
  <c r="S426" i="3"/>
  <c r="R1288" i="3"/>
  <c r="S1289" i="3" s="1"/>
  <c r="S24" i="4"/>
  <c r="S130" i="3"/>
  <c r="S714" i="3"/>
  <c r="S809" i="3"/>
  <c r="S1161" i="3"/>
  <c r="S1481" i="3"/>
  <c r="S1001" i="3"/>
  <c r="S937" i="3"/>
  <c r="S554" i="3"/>
  <c r="R872" i="3"/>
  <c r="S873" i="3" s="1"/>
  <c r="R1128" i="3"/>
  <c r="S1129" i="3" s="1"/>
  <c r="S194" i="3"/>
  <c r="R1384" i="3"/>
  <c r="S1385" i="3" s="1"/>
  <c r="S170" i="3"/>
  <c r="S42" i="3"/>
  <c r="R1443" i="3"/>
  <c r="R1411" i="3"/>
  <c r="R1379" i="3"/>
  <c r="R1347" i="3"/>
  <c r="R1256" i="3"/>
  <c r="S1257" i="3" s="1"/>
  <c r="R1224" i="3"/>
  <c r="S1225" i="3" s="1"/>
  <c r="R1219" i="3"/>
  <c r="R1187" i="3"/>
  <c r="Q1096" i="3"/>
  <c r="R1097" i="3" s="1"/>
  <c r="R1089" i="3"/>
  <c r="R1058" i="3"/>
  <c r="R1032" i="3"/>
  <c r="S1033" i="3" s="1"/>
  <c r="R1027" i="3"/>
  <c r="R963" i="3"/>
  <c r="R936" i="3"/>
  <c r="R899" i="3"/>
  <c r="R835" i="3"/>
  <c r="R803" i="3"/>
  <c r="R681" i="3"/>
  <c r="S682" i="3" s="1"/>
  <c r="R617" i="3"/>
  <c r="S618" i="3" s="1"/>
  <c r="R585" i="3"/>
  <c r="S586" i="3" s="1"/>
  <c r="R553" i="3"/>
  <c r="R521" i="3"/>
  <c r="S522" i="3" s="1"/>
  <c r="R457" i="3"/>
  <c r="S458" i="3" s="1"/>
  <c r="R137" i="3"/>
  <c r="S138" i="3" s="1"/>
  <c r="R105" i="3"/>
  <c r="S106" i="3" s="1"/>
  <c r="R393" i="3"/>
  <c r="S394" i="3" s="1"/>
  <c r="R361" i="3"/>
  <c r="S362" i="3" s="1"/>
  <c r="R329" i="3"/>
  <c r="S330" i="3" s="1"/>
  <c r="R297" i="3"/>
  <c r="S298" i="3" s="1"/>
  <c r="Q260" i="3"/>
  <c r="Q265" i="3"/>
  <c r="R265" i="3"/>
  <c r="S266" i="3" s="1"/>
  <c r="R260" i="3"/>
  <c r="R258" i="3"/>
  <c r="R233" i="3"/>
  <c r="S234" i="3" s="1"/>
  <c r="R228" i="3"/>
  <c r="R73" i="3"/>
  <c r="S74" i="3" s="1"/>
  <c r="R41" i="3"/>
  <c r="R31" i="4"/>
  <c r="Q1473" i="3"/>
  <c r="Q1474" i="3"/>
  <c r="Q1475" i="3"/>
  <c r="Q1477" i="3"/>
  <c r="Q1478" i="3"/>
  <c r="Q1479" i="3"/>
  <c r="Q1480" i="3"/>
  <c r="R1481" i="3" s="1"/>
  <c r="Q1440" i="3"/>
  <c r="Q1445" i="3"/>
  <c r="Q1446" i="3"/>
  <c r="Q1447" i="3"/>
  <c r="Q1408" i="3"/>
  <c r="Q1411" i="3" s="1"/>
  <c r="Q1413" i="3"/>
  <c r="Q1414" i="3"/>
  <c r="Q1415" i="3"/>
  <c r="Q1376" i="3"/>
  <c r="Q1379" i="3" s="1"/>
  <c r="Q1381" i="3"/>
  <c r="Q1382" i="3"/>
  <c r="Q1383" i="3"/>
  <c r="Q1344" i="3"/>
  <c r="R1345" i="3" s="1"/>
  <c r="Q1349" i="3"/>
  <c r="Q1350" i="3"/>
  <c r="Q1351" i="3"/>
  <c r="Q1352" i="3"/>
  <c r="R1353" i="3" s="1"/>
  <c r="Q1312" i="3"/>
  <c r="R1313" i="3" s="1"/>
  <c r="Q1317" i="3"/>
  <c r="Q1318" i="3"/>
  <c r="Q1319" i="3"/>
  <c r="Q1280" i="3"/>
  <c r="R1281" i="3" s="1"/>
  <c r="Q1285" i="3"/>
  <c r="Q1286" i="3"/>
  <c r="Q1287" i="3"/>
  <c r="Q1248" i="3"/>
  <c r="R1249" i="3" s="1"/>
  <c r="Q1253" i="3"/>
  <c r="Q1254" i="3"/>
  <c r="Q1255" i="3"/>
  <c r="Q1216" i="3"/>
  <c r="Q1219" i="3" s="1"/>
  <c r="Q1221" i="3"/>
  <c r="Q1222" i="3"/>
  <c r="Q1223" i="3"/>
  <c r="Q1184" i="3"/>
  <c r="R1185" i="3" s="1"/>
  <c r="Q1189" i="3"/>
  <c r="Q1190" i="3"/>
  <c r="Q1191" i="3"/>
  <c r="Q1152" i="3"/>
  <c r="R1153" i="3" s="1"/>
  <c r="Q1157" i="3"/>
  <c r="Q1158" i="3"/>
  <c r="Q1159" i="3"/>
  <c r="Q1160" i="3"/>
  <c r="R1161" i="3" s="1"/>
  <c r="Q1120" i="3"/>
  <c r="R1121" i="3" s="1"/>
  <c r="Q1125" i="3"/>
  <c r="Q1126" i="3"/>
  <c r="Q1127" i="3"/>
  <c r="P1088" i="3"/>
  <c r="P1091" i="3" s="1"/>
  <c r="P1093" i="3"/>
  <c r="P1094" i="3"/>
  <c r="P1095" i="3"/>
  <c r="Q1064" i="3"/>
  <c r="R1065" i="3" s="1"/>
  <c r="Q1061" i="3"/>
  <c r="Q1062" i="3"/>
  <c r="Q1063" i="3"/>
  <c r="Q1024" i="3"/>
  <c r="R1025" i="3" s="1"/>
  <c r="Q1029" i="3"/>
  <c r="Q1030" i="3"/>
  <c r="Q1031" i="3"/>
  <c r="Q993" i="3"/>
  <c r="Q995" i="3"/>
  <c r="Q997" i="3"/>
  <c r="Q998" i="3"/>
  <c r="Q999" i="3"/>
  <c r="Q1000" i="3"/>
  <c r="R1001" i="3" s="1"/>
  <c r="Q960" i="3"/>
  <c r="R961" i="3" s="1"/>
  <c r="Q965" i="3"/>
  <c r="Q966" i="3"/>
  <c r="Q967" i="3"/>
  <c r="Q928" i="3"/>
  <c r="R929" i="3" s="1"/>
  <c r="Q933" i="3"/>
  <c r="Q934" i="3"/>
  <c r="Q935" i="3"/>
  <c r="Q936" i="3"/>
  <c r="Q896" i="3"/>
  <c r="Q898" i="3" s="1"/>
  <c r="Q901" i="3"/>
  <c r="Q902" i="3"/>
  <c r="Q903" i="3"/>
  <c r="Q864" i="3"/>
  <c r="R865" i="3" s="1"/>
  <c r="Q869" i="3"/>
  <c r="Q870" i="3"/>
  <c r="Q871" i="3"/>
  <c r="Q832" i="3"/>
  <c r="R833" i="3" s="1"/>
  <c r="Q837" i="3"/>
  <c r="Q838" i="3"/>
  <c r="Q839" i="3"/>
  <c r="Q800" i="3"/>
  <c r="Q802" i="3" s="1"/>
  <c r="Q805" i="3"/>
  <c r="Q806" i="3"/>
  <c r="Q807" i="3"/>
  <c r="Q769" i="3"/>
  <c r="Q771" i="3" s="1"/>
  <c r="Q774" i="3"/>
  <c r="Q775" i="3"/>
  <c r="Q776" i="3"/>
  <c r="Q737" i="3"/>
  <c r="Q739" i="3" s="1"/>
  <c r="Q742" i="3"/>
  <c r="Q743" i="3"/>
  <c r="Q744" i="3"/>
  <c r="Q705" i="3"/>
  <c r="R706" i="3" s="1"/>
  <c r="Q710" i="3"/>
  <c r="Q711" i="3"/>
  <c r="Q712" i="3"/>
  <c r="Q713" i="3"/>
  <c r="R714" i="3" s="1"/>
  <c r="Q673" i="3"/>
  <c r="R674" i="3" s="1"/>
  <c r="Q678" i="3"/>
  <c r="Q679" i="3"/>
  <c r="Q680" i="3"/>
  <c r="Q641" i="3"/>
  <c r="Q649" i="3" s="1"/>
  <c r="R650" i="3" s="1"/>
  <c r="Q646" i="3"/>
  <c r="Q647" i="3"/>
  <c r="Q648" i="3"/>
  <c r="Q609" i="3"/>
  <c r="R610" i="3" s="1"/>
  <c r="Q614" i="3"/>
  <c r="Q615" i="3"/>
  <c r="Q616" i="3"/>
  <c r="Q577" i="3"/>
  <c r="R578" i="3" s="1"/>
  <c r="Q582" i="3"/>
  <c r="Q583" i="3"/>
  <c r="Q584" i="3"/>
  <c r="Q585" i="3"/>
  <c r="Q545" i="3"/>
  <c r="R546" i="3" s="1"/>
  <c r="Q550" i="3"/>
  <c r="Q551" i="3"/>
  <c r="Q552" i="3"/>
  <c r="Q513" i="3"/>
  <c r="Q521" i="3" s="1"/>
  <c r="Q518" i="3"/>
  <c r="Q519" i="3"/>
  <c r="Q520" i="3"/>
  <c r="Q449" i="3"/>
  <c r="R450" i="3" s="1"/>
  <c r="Q454" i="3"/>
  <c r="Q455" i="3"/>
  <c r="Q456" i="3"/>
  <c r="Q457" i="3"/>
  <c r="Q481" i="3"/>
  <c r="R482" i="3" s="1"/>
  <c r="Q486" i="3"/>
  <c r="Q487" i="3"/>
  <c r="Q488" i="3"/>
  <c r="Q417" i="3"/>
  <c r="R418" i="3" s="1"/>
  <c r="Q422" i="3"/>
  <c r="Q423" i="3"/>
  <c r="Q424" i="3"/>
  <c r="Q425" i="3"/>
  <c r="R426" i="3" s="1"/>
  <c r="Q385" i="3"/>
  <c r="R386" i="3" s="1"/>
  <c r="Q390" i="3"/>
  <c r="Q391" i="3"/>
  <c r="Q392" i="3"/>
  <c r="Q353" i="3"/>
  <c r="R354" i="3" s="1"/>
  <c r="Q358" i="3"/>
  <c r="Q359" i="3"/>
  <c r="Q360" i="3"/>
  <c r="Q321" i="3"/>
  <c r="R322" i="3" s="1"/>
  <c r="Q326" i="3"/>
  <c r="Q327" i="3"/>
  <c r="Q328" i="3"/>
  <c r="Q289" i="3"/>
  <c r="R290" i="3" s="1"/>
  <c r="Q294" i="3"/>
  <c r="Q295" i="3"/>
  <c r="Q296" i="3"/>
  <c r="Q225" i="3"/>
  <c r="R226" i="3" s="1"/>
  <c r="Q230" i="3"/>
  <c r="Q231" i="3"/>
  <c r="Q232" i="3"/>
  <c r="Q193" i="3"/>
  <c r="R194" i="3" s="1"/>
  <c r="Q129" i="3"/>
  <c r="Q137" i="3" s="1"/>
  <c r="P129" i="3"/>
  <c r="O129" i="3"/>
  <c r="N129" i="3"/>
  <c r="S131" i="3" s="1"/>
  <c r="P193" i="3"/>
  <c r="O193" i="3"/>
  <c r="N193" i="3"/>
  <c r="S195" i="3" s="1"/>
  <c r="M193" i="3"/>
  <c r="R195" i="3" s="1"/>
  <c r="Q198" i="3"/>
  <c r="Q199" i="3"/>
  <c r="Q200" i="3"/>
  <c r="Q161" i="3"/>
  <c r="Q164" i="3" s="1"/>
  <c r="Q166" i="3"/>
  <c r="Q167" i="3"/>
  <c r="Q168" i="3"/>
  <c r="Q134" i="3"/>
  <c r="Q135" i="3"/>
  <c r="Q136" i="3"/>
  <c r="Q97" i="3"/>
  <c r="Q105" i="3" s="1"/>
  <c r="Q102" i="3"/>
  <c r="Q103" i="3"/>
  <c r="Q104" i="3"/>
  <c r="Q65" i="3"/>
  <c r="R66" i="3" s="1"/>
  <c r="Q70" i="3"/>
  <c r="Q71" i="3"/>
  <c r="Q72" i="3"/>
  <c r="Q33" i="3"/>
  <c r="R34" i="3" s="1"/>
  <c r="Q38" i="3"/>
  <c r="Q39" i="3"/>
  <c r="Q40" i="3"/>
  <c r="P1473" i="3"/>
  <c r="P1474" i="3"/>
  <c r="P1475" i="3"/>
  <c r="P1477" i="3"/>
  <c r="P1478" i="3"/>
  <c r="P1479" i="3"/>
  <c r="P1480" i="3"/>
  <c r="P1440" i="3"/>
  <c r="P1445" i="3"/>
  <c r="P1446" i="3"/>
  <c r="P1447" i="3"/>
  <c r="P1408" i="3"/>
  <c r="P1416" i="3" s="1"/>
  <c r="P1413" i="3"/>
  <c r="P1414" i="3"/>
  <c r="P1415" i="3"/>
  <c r="P1376" i="3"/>
  <c r="P1381" i="3"/>
  <c r="P1382" i="3"/>
  <c r="P1383" i="3"/>
  <c r="P1344" i="3"/>
  <c r="P1352" i="3" s="1"/>
  <c r="P1349" i="3"/>
  <c r="P1350" i="3"/>
  <c r="P1351" i="3"/>
  <c r="P1312" i="3"/>
  <c r="P1320" i="3" s="1"/>
  <c r="P1317" i="3"/>
  <c r="P1318" i="3"/>
  <c r="P1319" i="3"/>
  <c r="P1280" i="3"/>
  <c r="P1285" i="3"/>
  <c r="P1286" i="3"/>
  <c r="P1287" i="3"/>
  <c r="P1248" i="3"/>
  <c r="P1256" i="3" s="1"/>
  <c r="P1253" i="3"/>
  <c r="P1254" i="3"/>
  <c r="P1255" i="3"/>
  <c r="P1216" i="3"/>
  <c r="P1221" i="3"/>
  <c r="P1222" i="3"/>
  <c r="P1223" i="3"/>
  <c r="P1184" i="3"/>
  <c r="P1192" i="3" s="1"/>
  <c r="P1189" i="3"/>
  <c r="P1190" i="3"/>
  <c r="P1191" i="3"/>
  <c r="P1152" i="3"/>
  <c r="P1157" i="3"/>
  <c r="P1158" i="3"/>
  <c r="P1159" i="3"/>
  <c r="P1160" i="3"/>
  <c r="P1120" i="3"/>
  <c r="P1125" i="3"/>
  <c r="P1126" i="3"/>
  <c r="P1127" i="3"/>
  <c r="P1061" i="3"/>
  <c r="P1062" i="3"/>
  <c r="P1063" i="3"/>
  <c r="P1064" i="3"/>
  <c r="P1024" i="3"/>
  <c r="P1029" i="3"/>
  <c r="P1030" i="3"/>
  <c r="P1031" i="3"/>
  <c r="P1032" i="3"/>
  <c r="P993" i="3"/>
  <c r="P994" i="3"/>
  <c r="P997" i="3"/>
  <c r="P998" i="3"/>
  <c r="P999" i="3"/>
  <c r="P1000" i="3"/>
  <c r="P960" i="3"/>
  <c r="P968" i="3" s="1"/>
  <c r="P965" i="3"/>
  <c r="P966" i="3"/>
  <c r="P967" i="3"/>
  <c r="P928" i="3"/>
  <c r="P933" i="3"/>
  <c r="P934" i="3"/>
  <c r="P935" i="3"/>
  <c r="P896" i="3"/>
  <c r="P901" i="3"/>
  <c r="P902" i="3"/>
  <c r="P903" i="3"/>
  <c r="P864" i="3"/>
  <c r="P872" i="3" s="1"/>
  <c r="P869" i="3"/>
  <c r="P870" i="3"/>
  <c r="P871" i="3"/>
  <c r="P832" i="3"/>
  <c r="P837" i="3"/>
  <c r="P838" i="3"/>
  <c r="P839" i="3"/>
  <c r="P800" i="3"/>
  <c r="P808" i="3" s="1"/>
  <c r="P805" i="3"/>
  <c r="P806" i="3"/>
  <c r="P807" i="3"/>
  <c r="P769" i="3"/>
  <c r="P777" i="3" s="1"/>
  <c r="P774" i="3"/>
  <c r="P775" i="3"/>
  <c r="P776" i="3"/>
  <c r="P737" i="3"/>
  <c r="P742" i="3"/>
  <c r="P743" i="3"/>
  <c r="P744" i="3"/>
  <c r="P705" i="3"/>
  <c r="P710" i="3"/>
  <c r="P711" i="3"/>
  <c r="P712" i="3"/>
  <c r="P673" i="3"/>
  <c r="P681" i="3" s="1"/>
  <c r="P678" i="3"/>
  <c r="P679" i="3"/>
  <c r="P680" i="3"/>
  <c r="P641" i="3"/>
  <c r="P646" i="3"/>
  <c r="P647" i="3"/>
  <c r="P648" i="3"/>
  <c r="P609" i="3"/>
  <c r="P617" i="3" s="1"/>
  <c r="P614" i="3"/>
  <c r="P615" i="3"/>
  <c r="P616" i="3"/>
  <c r="P577" i="3"/>
  <c r="P582" i="3"/>
  <c r="P583" i="3"/>
  <c r="P584" i="3"/>
  <c r="P545" i="3"/>
  <c r="P550" i="3"/>
  <c r="P551" i="3"/>
  <c r="P552" i="3"/>
  <c r="P513" i="3"/>
  <c r="P518" i="3"/>
  <c r="P519" i="3"/>
  <c r="P520" i="3"/>
  <c r="P481" i="3"/>
  <c r="P486" i="3"/>
  <c r="P487" i="3"/>
  <c r="P488" i="3"/>
  <c r="P449" i="3"/>
  <c r="P457" i="3" s="1"/>
  <c r="P454" i="3"/>
  <c r="P455" i="3"/>
  <c r="P456" i="3"/>
  <c r="P417" i="3"/>
  <c r="P425" i="3" s="1"/>
  <c r="P422" i="3"/>
  <c r="P423" i="3"/>
  <c r="P424" i="3"/>
  <c r="P385" i="3"/>
  <c r="P390" i="3"/>
  <c r="P391" i="3"/>
  <c r="P392" i="3"/>
  <c r="P353" i="3"/>
  <c r="P361" i="3" s="1"/>
  <c r="P358" i="3"/>
  <c r="P359" i="3"/>
  <c r="P360" i="3"/>
  <c r="P321" i="3"/>
  <c r="P326" i="3"/>
  <c r="P327" i="3"/>
  <c r="P328" i="3"/>
  <c r="P289" i="3"/>
  <c r="P297" i="3" s="1"/>
  <c r="P294" i="3"/>
  <c r="P295" i="3"/>
  <c r="P296" i="3"/>
  <c r="P257" i="3"/>
  <c r="P265" i="3" s="1"/>
  <c r="P262" i="3"/>
  <c r="P263" i="3"/>
  <c r="P264" i="3"/>
  <c r="P225" i="3"/>
  <c r="P230" i="3"/>
  <c r="P231" i="3"/>
  <c r="P232" i="3"/>
  <c r="P194" i="3"/>
  <c r="P198" i="3"/>
  <c r="P199" i="3"/>
  <c r="P200" i="3"/>
  <c r="P201" i="3"/>
  <c r="P161" i="3"/>
  <c r="P166" i="3"/>
  <c r="P167" i="3"/>
  <c r="P168" i="3"/>
  <c r="P134" i="3"/>
  <c r="P135" i="3"/>
  <c r="P136" i="3"/>
  <c r="P97" i="3"/>
  <c r="P102" i="3"/>
  <c r="P103" i="3"/>
  <c r="P104" i="3"/>
  <c r="P65" i="3"/>
  <c r="P70" i="3"/>
  <c r="P71" i="3"/>
  <c r="P72" i="3"/>
  <c r="P73" i="3"/>
  <c r="P33" i="3"/>
  <c r="P41" i="3" s="1"/>
  <c r="P43" i="3" s="1"/>
  <c r="P38" i="3"/>
  <c r="P39" i="3"/>
  <c r="P40" i="3"/>
  <c r="O1473" i="3"/>
  <c r="O1474" i="3"/>
  <c r="O1475" i="3"/>
  <c r="O1477" i="3"/>
  <c r="O1478" i="3"/>
  <c r="O1479" i="3"/>
  <c r="O1480" i="3"/>
  <c r="O1440" i="3"/>
  <c r="O1445" i="3"/>
  <c r="O1446" i="3"/>
  <c r="O1447" i="3"/>
  <c r="O1408" i="3"/>
  <c r="O1413" i="3"/>
  <c r="O1414" i="3"/>
  <c r="O1415" i="3"/>
  <c r="O1376" i="3"/>
  <c r="O1379" i="3" s="1"/>
  <c r="O1381" i="3"/>
  <c r="O1382" i="3"/>
  <c r="O1383" i="3"/>
  <c r="O1344" i="3"/>
  <c r="O1352" i="3" s="1"/>
  <c r="O1349" i="3"/>
  <c r="O1350" i="3"/>
  <c r="O1351" i="3"/>
  <c r="O1312" i="3"/>
  <c r="O1320" i="3" s="1"/>
  <c r="O1317" i="3"/>
  <c r="O1318" i="3"/>
  <c r="O1319" i="3"/>
  <c r="O1280" i="3"/>
  <c r="O1285" i="3"/>
  <c r="O1286" i="3"/>
  <c r="O1287" i="3"/>
  <c r="O1248" i="3"/>
  <c r="O1256" i="3" s="1"/>
  <c r="O1253" i="3"/>
  <c r="O1254" i="3"/>
  <c r="O1255" i="3"/>
  <c r="O1216" i="3"/>
  <c r="O1224" i="3" s="1"/>
  <c r="O1221" i="3"/>
  <c r="O1222" i="3"/>
  <c r="O1223" i="3"/>
  <c r="O1184" i="3"/>
  <c r="O1189" i="3"/>
  <c r="O1190" i="3"/>
  <c r="O1191" i="3"/>
  <c r="O1152" i="3"/>
  <c r="O1157" i="3"/>
  <c r="O1158" i="3"/>
  <c r="O1159" i="3"/>
  <c r="O1120" i="3"/>
  <c r="O1125" i="3"/>
  <c r="O1126" i="3"/>
  <c r="O1127" i="3"/>
  <c r="O1088" i="3"/>
  <c r="O1096" i="3" s="1"/>
  <c r="O1093" i="3"/>
  <c r="O1094" i="3"/>
  <c r="O1095" i="3"/>
  <c r="O1061" i="3"/>
  <c r="O1062" i="3"/>
  <c r="O1063" i="3"/>
  <c r="O1024" i="3"/>
  <c r="O1032" i="3" s="1"/>
  <c r="O1029" i="3"/>
  <c r="O1030" i="3"/>
  <c r="O1031" i="3"/>
  <c r="O993" i="3"/>
  <c r="O994" i="3"/>
  <c r="O995" i="3"/>
  <c r="O997" i="3"/>
  <c r="O998" i="3"/>
  <c r="O999" i="3"/>
  <c r="O1000" i="3"/>
  <c r="O960" i="3"/>
  <c r="O965" i="3"/>
  <c r="O966" i="3"/>
  <c r="O967" i="3"/>
  <c r="O928" i="3"/>
  <c r="O933" i="3"/>
  <c r="O934" i="3"/>
  <c r="O935" i="3"/>
  <c r="O896" i="3"/>
  <c r="O898" i="3" s="1"/>
  <c r="O901" i="3"/>
  <c r="O902" i="3"/>
  <c r="O903" i="3"/>
  <c r="O864" i="3"/>
  <c r="O869" i="3"/>
  <c r="O870" i="3"/>
  <c r="O871" i="3"/>
  <c r="O832" i="3"/>
  <c r="O840" i="3" s="1"/>
  <c r="O837" i="3"/>
  <c r="O838" i="3"/>
  <c r="O839" i="3"/>
  <c r="O800" i="3"/>
  <c r="O805" i="3"/>
  <c r="O806" i="3"/>
  <c r="O807" i="3"/>
  <c r="O769" i="3"/>
  <c r="O777" i="3" s="1"/>
  <c r="O774" i="3"/>
  <c r="O775" i="3"/>
  <c r="O776" i="3"/>
  <c r="O737" i="3"/>
  <c r="O745" i="3" s="1"/>
  <c r="O742" i="3"/>
  <c r="O743" i="3"/>
  <c r="O744" i="3"/>
  <c r="O705" i="3"/>
  <c r="O710" i="3"/>
  <c r="O711" i="3"/>
  <c r="O712" i="3"/>
  <c r="O673" i="3"/>
  <c r="O681" i="3" s="1"/>
  <c r="O678" i="3"/>
  <c r="O679" i="3"/>
  <c r="O680" i="3"/>
  <c r="O641" i="3"/>
  <c r="O646" i="3"/>
  <c r="O647" i="3"/>
  <c r="O648" i="3"/>
  <c r="O609" i="3"/>
  <c r="O617" i="3" s="1"/>
  <c r="O614" i="3"/>
  <c r="O615" i="3"/>
  <c r="O616" i="3"/>
  <c r="O577" i="3"/>
  <c r="O585" i="3" s="1"/>
  <c r="O582" i="3"/>
  <c r="O583" i="3"/>
  <c r="O584" i="3"/>
  <c r="O545" i="3"/>
  <c r="O550" i="3"/>
  <c r="O551" i="3"/>
  <c r="O552" i="3"/>
  <c r="O513" i="3"/>
  <c r="O521" i="3" s="1"/>
  <c r="O518" i="3"/>
  <c r="O519" i="3"/>
  <c r="O520" i="3"/>
  <c r="O481" i="3"/>
  <c r="O486" i="3"/>
  <c r="O487" i="3"/>
  <c r="O488" i="3"/>
  <c r="O449" i="3"/>
  <c r="O454" i="3"/>
  <c r="O455" i="3"/>
  <c r="O456" i="3"/>
  <c r="O417" i="3"/>
  <c r="O422" i="3"/>
  <c r="O423" i="3"/>
  <c r="O424" i="3"/>
  <c r="O385" i="3"/>
  <c r="O390" i="3"/>
  <c r="O391" i="3"/>
  <c r="O392" i="3"/>
  <c r="O353" i="3"/>
  <c r="O361" i="3" s="1"/>
  <c r="O358" i="3"/>
  <c r="O359" i="3"/>
  <c r="O360" i="3"/>
  <c r="O321" i="3"/>
  <c r="O326" i="3"/>
  <c r="O327" i="3"/>
  <c r="O328" i="3"/>
  <c r="O289" i="3"/>
  <c r="O297" i="3" s="1"/>
  <c r="O294" i="3"/>
  <c r="O295" i="3"/>
  <c r="O296" i="3"/>
  <c r="O257" i="3"/>
  <c r="O262" i="3"/>
  <c r="O263" i="3"/>
  <c r="O264" i="3"/>
  <c r="O225" i="3"/>
  <c r="O233" i="3" s="1"/>
  <c r="O230" i="3"/>
  <c r="O231" i="3"/>
  <c r="O232" i="3"/>
  <c r="O198" i="3"/>
  <c r="O199" i="3"/>
  <c r="O200" i="3"/>
  <c r="O161" i="3"/>
  <c r="O169" i="3" s="1"/>
  <c r="O166" i="3"/>
  <c r="O167" i="3"/>
  <c r="O168" i="3"/>
  <c r="O132" i="3"/>
  <c r="O134" i="3"/>
  <c r="O135" i="3"/>
  <c r="O136" i="3"/>
  <c r="O137" i="3"/>
  <c r="O97" i="3"/>
  <c r="O102" i="3"/>
  <c r="O103" i="3"/>
  <c r="O104" i="3"/>
  <c r="O65" i="3"/>
  <c r="O70" i="3"/>
  <c r="O71" i="3"/>
  <c r="O72" i="3"/>
  <c r="O33" i="3"/>
  <c r="O38" i="3"/>
  <c r="O39" i="3"/>
  <c r="O40" i="3"/>
  <c r="P5" i="3"/>
  <c r="P7" i="3"/>
  <c r="P8" i="3"/>
  <c r="O5" i="3"/>
  <c r="O7" i="3"/>
  <c r="O8" i="3"/>
  <c r="N5" i="3"/>
  <c r="N7" i="3"/>
  <c r="N8" i="3"/>
  <c r="Q23" i="4"/>
  <c r="Q28" i="4"/>
  <c r="Q29" i="4"/>
  <c r="Q30" i="4"/>
  <c r="P23" i="4"/>
  <c r="P28" i="4"/>
  <c r="P29" i="4"/>
  <c r="P30" i="4"/>
  <c r="O23" i="4"/>
  <c r="O28" i="4"/>
  <c r="O29" i="4"/>
  <c r="O30" i="4"/>
  <c r="S32" i="4" l="1"/>
  <c r="R801" i="3"/>
  <c r="Q24" i="4"/>
  <c r="R24" i="4"/>
  <c r="R1377" i="3"/>
  <c r="O130" i="3"/>
  <c r="Q808" i="3"/>
  <c r="R809" i="3" s="1"/>
  <c r="Q803" i="3"/>
  <c r="Q1441" i="3"/>
  <c r="R1441" i="3"/>
  <c r="R1409" i="3"/>
  <c r="R642" i="3"/>
  <c r="Q872" i="3"/>
  <c r="R873" i="3" s="1"/>
  <c r="R514" i="3"/>
  <c r="R1217" i="3"/>
  <c r="R770" i="3"/>
  <c r="Q361" i="3"/>
  <c r="Q362" i="3" s="1"/>
  <c r="R897" i="3"/>
  <c r="R266" i="3"/>
  <c r="Q1089" i="3"/>
  <c r="R937" i="3"/>
  <c r="R586" i="3"/>
  <c r="R522" i="3"/>
  <c r="R458" i="3"/>
  <c r="Q1448" i="3"/>
  <c r="R1449" i="3" s="1"/>
  <c r="O131" i="3"/>
  <c r="R162" i="3"/>
  <c r="R138" i="3"/>
  <c r="Q297" i="3"/>
  <c r="R298" i="3" s="1"/>
  <c r="Q1185" i="3"/>
  <c r="Q1313" i="3"/>
  <c r="R106" i="3"/>
  <c r="Q194" i="3"/>
  <c r="R98" i="3"/>
  <c r="R130" i="3"/>
  <c r="Q258" i="3"/>
  <c r="Q266" i="3"/>
  <c r="Q73" i="3"/>
  <c r="R74" i="3" s="1"/>
  <c r="O194" i="3"/>
  <c r="P130" i="3"/>
  <c r="P1096" i="3"/>
  <c r="Q1097" i="3" s="1"/>
  <c r="Q1224" i="3"/>
  <c r="R1225" i="3" s="1"/>
  <c r="Q1481" i="3"/>
  <c r="Q1192" i="3"/>
  <c r="Q201" i="3"/>
  <c r="R202" i="3" s="1"/>
  <c r="Q418" i="3"/>
  <c r="Q1281" i="3"/>
  <c r="Q1384" i="3"/>
  <c r="R1385" i="3" s="1"/>
  <c r="Q904" i="3"/>
  <c r="R905" i="3" s="1"/>
  <c r="Q899" i="3"/>
  <c r="Q1161" i="3"/>
  <c r="Q1320" i="3"/>
  <c r="Q1377" i="3"/>
  <c r="P24" i="4"/>
  <c r="O201" i="3"/>
  <c r="P1481" i="3"/>
  <c r="P137" i="3"/>
  <c r="P138" i="3" s="1"/>
  <c r="P132" i="3"/>
  <c r="Q642" i="3"/>
  <c r="Q809" i="3"/>
  <c r="P131" i="3"/>
  <c r="Q169" i="3"/>
  <c r="R170" i="3" s="1"/>
  <c r="Q458" i="3"/>
  <c r="Q450" i="3"/>
  <c r="Q681" i="3"/>
  <c r="Q682" i="3" s="1"/>
  <c r="Q706" i="3"/>
  <c r="Q897" i="3"/>
  <c r="P1089" i="3"/>
  <c r="Q1217" i="3"/>
  <c r="Q1249" i="3"/>
  <c r="Q1416" i="3"/>
  <c r="Q514" i="3"/>
  <c r="Q546" i="3"/>
  <c r="Q777" i="3"/>
  <c r="R778" i="3" s="1"/>
  <c r="Q801" i="3"/>
  <c r="Q833" i="3"/>
  <c r="Q1025" i="3"/>
  <c r="Q1128" i="3"/>
  <c r="R1129" i="3" s="1"/>
  <c r="Q1153" i="3"/>
  <c r="Q1288" i="3"/>
  <c r="R1289" i="3" s="1"/>
  <c r="Q1353" i="3"/>
  <c r="Q1345" i="3"/>
  <c r="Q1409" i="3"/>
  <c r="Q578" i="3"/>
  <c r="Q610" i="3"/>
  <c r="Q674" i="3"/>
  <c r="Q770" i="3"/>
  <c r="Q865" i="3"/>
  <c r="Q929" i="3"/>
  <c r="Q961" i="3"/>
  <c r="Q1065" i="3"/>
  <c r="Q1057" i="3"/>
  <c r="Q1121" i="3"/>
  <c r="Q1442" i="3"/>
  <c r="Q1410" i="3"/>
  <c r="Q1378" i="3"/>
  <c r="Q1347" i="3"/>
  <c r="Q1346" i="3"/>
  <c r="Q1256" i="3"/>
  <c r="Q1257" i="3" s="1"/>
  <c r="Q1218" i="3"/>
  <c r="Q1186" i="3"/>
  <c r="Q1187" i="3"/>
  <c r="P1090" i="3"/>
  <c r="Q1032" i="3"/>
  <c r="Q1033" i="3" s="1"/>
  <c r="Q1026" i="3"/>
  <c r="Q1001" i="3"/>
  <c r="Q968" i="3"/>
  <c r="R969" i="3" s="1"/>
  <c r="Q963" i="3"/>
  <c r="Q962" i="3"/>
  <c r="Q930" i="3"/>
  <c r="Q840" i="3"/>
  <c r="R841" i="3" s="1"/>
  <c r="Q835" i="3"/>
  <c r="Q834" i="3"/>
  <c r="Q778" i="3"/>
  <c r="Q745" i="3"/>
  <c r="Q617" i="3"/>
  <c r="Q618" i="3" s="1"/>
  <c r="Q580" i="3"/>
  <c r="Q579" i="3"/>
  <c r="Q553" i="3"/>
  <c r="R554" i="3" s="1"/>
  <c r="Q482" i="3"/>
  <c r="Q489" i="3"/>
  <c r="R490" i="3" s="1"/>
  <c r="Q298" i="3"/>
  <c r="Q426" i="3"/>
  <c r="Q132" i="3"/>
  <c r="Q162" i="3"/>
  <c r="P1033" i="3"/>
  <c r="Q131" i="3"/>
  <c r="Q322" i="3"/>
  <c r="Q354" i="3"/>
  <c r="Q98" i="3"/>
  <c r="Q130" i="3"/>
  <c r="P778" i="3"/>
  <c r="Q66" i="3"/>
  <c r="Q290" i="3"/>
  <c r="P546" i="3"/>
  <c r="Q329" i="3"/>
  <c r="R330" i="3" s="1"/>
  <c r="P1025" i="3"/>
  <c r="Q226" i="3"/>
  <c r="Q386" i="3"/>
  <c r="Q393" i="3"/>
  <c r="R394" i="3" s="1"/>
  <c r="Q233" i="3"/>
  <c r="R234" i="3" s="1"/>
  <c r="Q163" i="3"/>
  <c r="Q138" i="3"/>
  <c r="P1313" i="3"/>
  <c r="P1217" i="3"/>
  <c r="P1353" i="3"/>
  <c r="P833" i="3"/>
  <c r="P1121" i="3"/>
  <c r="P1257" i="3"/>
  <c r="P1377" i="3"/>
  <c r="P897" i="3"/>
  <c r="P1281" i="3"/>
  <c r="P1441" i="3"/>
  <c r="P801" i="3"/>
  <c r="P961" i="3"/>
  <c r="P1185" i="3"/>
  <c r="P1321" i="3"/>
  <c r="P642" i="3"/>
  <c r="P840" i="3"/>
  <c r="P841" i="3" s="1"/>
  <c r="P1057" i="3"/>
  <c r="P1224" i="3"/>
  <c r="P1225" i="3" s="1"/>
  <c r="P1345" i="3"/>
  <c r="P1128" i="3"/>
  <c r="P1384" i="3"/>
  <c r="P865" i="3"/>
  <c r="P929" i="3"/>
  <c r="P1153" i="3"/>
  <c r="P1288" i="3"/>
  <c r="P1409" i="3"/>
  <c r="Q34" i="3"/>
  <c r="Q41" i="3"/>
  <c r="Q35" i="3"/>
  <c r="P1448" i="3"/>
  <c r="P1443" i="3"/>
  <c r="P1442" i="3"/>
  <c r="P1411" i="3"/>
  <c r="P1410" i="3"/>
  <c r="P1379" i="3"/>
  <c r="P1378" i="3"/>
  <c r="P1347" i="3"/>
  <c r="P1346" i="3"/>
  <c r="P1249" i="3"/>
  <c r="P1219" i="3"/>
  <c r="P1218" i="3"/>
  <c r="P1187" i="3"/>
  <c r="P1186" i="3"/>
  <c r="P1027" i="3"/>
  <c r="P1026" i="3"/>
  <c r="P1001" i="3"/>
  <c r="P963" i="3"/>
  <c r="P962" i="3"/>
  <c r="P936" i="3"/>
  <c r="P930" i="3"/>
  <c r="P904" i="3"/>
  <c r="P899" i="3"/>
  <c r="P898" i="3"/>
  <c r="P834" i="3"/>
  <c r="P803" i="3"/>
  <c r="P802" i="3"/>
  <c r="P553" i="3"/>
  <c r="P674" i="3"/>
  <c r="P578" i="3"/>
  <c r="P618" i="3"/>
  <c r="P298" i="3"/>
  <c r="P482" i="3"/>
  <c r="P706" i="3"/>
  <c r="P682" i="3"/>
  <c r="P202" i="3"/>
  <c r="P226" i="3"/>
  <c r="P585" i="3"/>
  <c r="P586" i="3" s="1"/>
  <c r="P745" i="3"/>
  <c r="P610" i="3"/>
  <c r="P450" i="3"/>
  <c r="P489" i="3"/>
  <c r="P514" i="3"/>
  <c r="P770" i="3"/>
  <c r="P771" i="3"/>
  <c r="P713" i="3"/>
  <c r="Q714" i="3" s="1"/>
  <c r="P649" i="3"/>
  <c r="Q650" i="3" s="1"/>
  <c r="P580" i="3"/>
  <c r="P579" i="3"/>
  <c r="P521" i="3"/>
  <c r="P522" i="3" s="1"/>
  <c r="P322" i="3"/>
  <c r="P362" i="3"/>
  <c r="P98" i="3"/>
  <c r="P386" i="3"/>
  <c r="P290" i="3"/>
  <c r="P66" i="3"/>
  <c r="P162" i="3"/>
  <c r="P354" i="3"/>
  <c r="P105" i="3"/>
  <c r="Q106" i="3" s="1"/>
  <c r="P233" i="3"/>
  <c r="P393" i="3"/>
  <c r="P258" i="3"/>
  <c r="P418" i="3"/>
  <c r="P329" i="3"/>
  <c r="P260" i="3"/>
  <c r="P259" i="3"/>
  <c r="P228" i="3"/>
  <c r="P169" i="3"/>
  <c r="P170" i="3" s="1"/>
  <c r="P164" i="3"/>
  <c r="P163" i="3"/>
  <c r="O489" i="3"/>
  <c r="O649" i="3"/>
  <c r="O808" i="3"/>
  <c r="P809" i="3" s="1"/>
  <c r="O1064" i="3"/>
  <c r="P1065" i="3" s="1"/>
  <c r="O1384" i="3"/>
  <c r="O553" i="3"/>
  <c r="O1288" i="3"/>
  <c r="O105" i="3"/>
  <c r="O457" i="3"/>
  <c r="P458" i="3" s="1"/>
  <c r="O936" i="3"/>
  <c r="O1192" i="3"/>
  <c r="P1193" i="3" s="1"/>
  <c r="O1448" i="3"/>
  <c r="P34" i="3"/>
  <c r="P35" i="3"/>
  <c r="O1442" i="3"/>
  <c r="O1416" i="3"/>
  <c r="P1417" i="3" s="1"/>
  <c r="O1411" i="3"/>
  <c r="O1410" i="3"/>
  <c r="O1378" i="3"/>
  <c r="O1347" i="3"/>
  <c r="O1346" i="3"/>
  <c r="O1219" i="3"/>
  <c r="O1218" i="3"/>
  <c r="O1187" i="3"/>
  <c r="O1186" i="3"/>
  <c r="O1160" i="3"/>
  <c r="P1161" i="3" s="1"/>
  <c r="O1128" i="3"/>
  <c r="O1090" i="3"/>
  <c r="O1027" i="3"/>
  <c r="O1026" i="3"/>
  <c r="O968" i="3"/>
  <c r="P969" i="3" s="1"/>
  <c r="O963" i="3"/>
  <c r="O962" i="3"/>
  <c r="O930" i="3"/>
  <c r="O904" i="3"/>
  <c r="O899" i="3"/>
  <c r="O872" i="3"/>
  <c r="P873" i="3" s="1"/>
  <c r="O835" i="3"/>
  <c r="O834" i="3"/>
  <c r="O803" i="3"/>
  <c r="O802" i="3"/>
  <c r="O771" i="3"/>
  <c r="O713" i="3"/>
  <c r="O579" i="3"/>
  <c r="O580" i="3"/>
  <c r="O425" i="3"/>
  <c r="P426" i="3" s="1"/>
  <c r="O393" i="3"/>
  <c r="O329" i="3"/>
  <c r="O265" i="3"/>
  <c r="P266" i="3" s="1"/>
  <c r="O260" i="3"/>
  <c r="O259" i="3"/>
  <c r="O228" i="3"/>
  <c r="O163" i="3"/>
  <c r="O164" i="3"/>
  <c r="O73" i="3"/>
  <c r="P74" i="3" s="1"/>
  <c r="O35" i="3"/>
  <c r="O41" i="3"/>
  <c r="P42" i="3" s="1"/>
  <c r="Q31" i="4"/>
  <c r="R32" i="4" s="1"/>
  <c r="P31" i="4"/>
  <c r="O31" i="4"/>
  <c r="O33" i="4" s="1"/>
  <c r="O26" i="4"/>
  <c r="N23" i="4"/>
  <c r="S25" i="4" s="1"/>
  <c r="D23" i="4"/>
  <c r="D31" i="4" s="1"/>
  <c r="I23" i="4"/>
  <c r="S26" i="4" s="1"/>
  <c r="M23" i="4"/>
  <c r="R25" i="4" s="1"/>
  <c r="N30" i="4"/>
  <c r="N29" i="4"/>
  <c r="N28" i="4"/>
  <c r="C23" i="4"/>
  <c r="C31" i="4" s="1"/>
  <c r="L23" i="4"/>
  <c r="L31" i="4" s="1"/>
  <c r="B23" i="4"/>
  <c r="L26" i="4" s="1"/>
  <c r="H23" i="4"/>
  <c r="R26" i="4" s="1"/>
  <c r="H31" i="4"/>
  <c r="R34" i="4" s="1"/>
  <c r="G23" i="4"/>
  <c r="H24" i="4" s="1"/>
  <c r="K23" i="4"/>
  <c r="K31" i="4" s="1"/>
  <c r="F23" i="4"/>
  <c r="P26" i="4" s="1"/>
  <c r="J23" i="4"/>
  <c r="J31" i="4" s="1"/>
  <c r="E23" i="4"/>
  <c r="J25" i="4" s="1"/>
  <c r="E31" i="4"/>
  <c r="E32" i="4" s="1"/>
  <c r="M30" i="4"/>
  <c r="L30" i="4"/>
  <c r="M29" i="4"/>
  <c r="L29" i="4"/>
  <c r="K29" i="4"/>
  <c r="J29" i="4"/>
  <c r="I29" i="4"/>
  <c r="H29" i="4"/>
  <c r="G29" i="4"/>
  <c r="M28" i="4"/>
  <c r="L28" i="4"/>
  <c r="K28" i="4"/>
  <c r="J28" i="4"/>
  <c r="I28" i="4"/>
  <c r="H28" i="4"/>
  <c r="G28" i="4"/>
  <c r="F28" i="4"/>
  <c r="E28" i="4"/>
  <c r="D28" i="4"/>
  <c r="C28" i="4"/>
  <c r="J24" i="4"/>
  <c r="N1480" i="3"/>
  <c r="N1479" i="3"/>
  <c r="N1478" i="3"/>
  <c r="N1477" i="3"/>
  <c r="N1475" i="3"/>
  <c r="N1474" i="3"/>
  <c r="C1480" i="3"/>
  <c r="L1480" i="3"/>
  <c r="Q1482" i="3" s="1"/>
  <c r="B1480" i="3"/>
  <c r="H1480" i="3"/>
  <c r="R1483" i="3" s="1"/>
  <c r="G1480" i="3"/>
  <c r="Q1483" i="3" s="1"/>
  <c r="K1480" i="3"/>
  <c r="P1482" i="3" s="1"/>
  <c r="F1480" i="3"/>
  <c r="P1483" i="3" s="1"/>
  <c r="J1480" i="3"/>
  <c r="O1482" i="3" s="1"/>
  <c r="E1480" i="3"/>
  <c r="O1483" i="3" s="1"/>
  <c r="I1480" i="3"/>
  <c r="S1483" i="3" s="1"/>
  <c r="D1480" i="3"/>
  <c r="M1479" i="3"/>
  <c r="L1479" i="3"/>
  <c r="M1478" i="3"/>
  <c r="L1478" i="3"/>
  <c r="K1478" i="3"/>
  <c r="J1478" i="3"/>
  <c r="I1478" i="3"/>
  <c r="H1478" i="3"/>
  <c r="G1478" i="3"/>
  <c r="M1477" i="3"/>
  <c r="L1477" i="3"/>
  <c r="K1477" i="3"/>
  <c r="J1477" i="3"/>
  <c r="I1477" i="3"/>
  <c r="H1477" i="3"/>
  <c r="G1477" i="3"/>
  <c r="F1477" i="3"/>
  <c r="E1477" i="3"/>
  <c r="D1477" i="3"/>
  <c r="C1477" i="3"/>
  <c r="L1475" i="3"/>
  <c r="L1474" i="3"/>
  <c r="K1474" i="3"/>
  <c r="J1474" i="3"/>
  <c r="I1474" i="3"/>
  <c r="H1474" i="3"/>
  <c r="G1474" i="3"/>
  <c r="L1473" i="3"/>
  <c r="K1473" i="3"/>
  <c r="J1473" i="3"/>
  <c r="I1473" i="3"/>
  <c r="H1473" i="3"/>
  <c r="G1473" i="3"/>
  <c r="F1473" i="3"/>
  <c r="E1473" i="3"/>
  <c r="D1473" i="3"/>
  <c r="C1473" i="3"/>
  <c r="N1440" i="3"/>
  <c r="N1447" i="3"/>
  <c r="N1446" i="3"/>
  <c r="N1445" i="3"/>
  <c r="M1440" i="3"/>
  <c r="C1448" i="3"/>
  <c r="L1448" i="3"/>
  <c r="Q1450" i="3" s="1"/>
  <c r="B1448" i="3"/>
  <c r="H1448" i="3"/>
  <c r="R1451" i="3" s="1"/>
  <c r="G1440" i="3"/>
  <c r="K1448" i="3"/>
  <c r="F1448" i="3"/>
  <c r="J1448" i="3"/>
  <c r="O1450" i="3" s="1"/>
  <c r="E1440" i="3"/>
  <c r="J1442" i="3" s="1"/>
  <c r="I1448" i="3"/>
  <c r="S1451" i="3" s="1"/>
  <c r="D1440" i="3"/>
  <c r="M1447" i="3"/>
  <c r="L1447" i="3"/>
  <c r="M1446" i="3"/>
  <c r="L1446" i="3"/>
  <c r="K1446" i="3"/>
  <c r="J1446" i="3"/>
  <c r="I1446" i="3"/>
  <c r="H1446" i="3"/>
  <c r="G1446" i="3"/>
  <c r="M1445" i="3"/>
  <c r="L1445" i="3"/>
  <c r="K1445" i="3"/>
  <c r="J1445" i="3"/>
  <c r="I1445" i="3"/>
  <c r="H1445" i="3"/>
  <c r="G1445" i="3"/>
  <c r="F1445" i="3"/>
  <c r="E1445" i="3"/>
  <c r="D1445" i="3"/>
  <c r="C1445" i="3"/>
  <c r="M1443" i="3"/>
  <c r="L1443" i="3"/>
  <c r="K1442" i="3"/>
  <c r="I1442" i="3"/>
  <c r="H1442" i="3"/>
  <c r="L1441" i="3"/>
  <c r="K1441" i="3"/>
  <c r="J1441" i="3"/>
  <c r="I1441" i="3"/>
  <c r="C1441" i="3"/>
  <c r="N1408" i="3"/>
  <c r="N1415" i="3"/>
  <c r="N1414" i="3"/>
  <c r="N1413" i="3"/>
  <c r="M1408" i="3"/>
  <c r="C1416" i="3"/>
  <c r="L1416" i="3"/>
  <c r="Q1418" i="3" s="1"/>
  <c r="B1416" i="3"/>
  <c r="H1416" i="3"/>
  <c r="R1419" i="3" s="1"/>
  <c r="G1416" i="3"/>
  <c r="Q1419" i="3" s="1"/>
  <c r="K1416" i="3"/>
  <c r="P1418" i="3" s="1"/>
  <c r="F1416" i="3"/>
  <c r="P1419" i="3" s="1"/>
  <c r="J1416" i="3"/>
  <c r="E1416" i="3"/>
  <c r="I1416" i="3"/>
  <c r="S1419" i="3" s="1"/>
  <c r="D1416" i="3"/>
  <c r="M1415" i="3"/>
  <c r="L1415" i="3"/>
  <c r="M1414" i="3"/>
  <c r="L1414" i="3"/>
  <c r="K1414" i="3"/>
  <c r="J1414" i="3"/>
  <c r="I1414" i="3"/>
  <c r="H1414" i="3"/>
  <c r="G1414" i="3"/>
  <c r="M1413" i="3"/>
  <c r="L1413" i="3"/>
  <c r="K1413" i="3"/>
  <c r="J1413" i="3"/>
  <c r="I1413" i="3"/>
  <c r="H1413" i="3"/>
  <c r="G1413" i="3"/>
  <c r="F1413" i="3"/>
  <c r="E1413" i="3"/>
  <c r="D1413" i="3"/>
  <c r="C1413" i="3"/>
  <c r="L1411" i="3"/>
  <c r="L1410" i="3"/>
  <c r="K1410" i="3"/>
  <c r="J1410" i="3"/>
  <c r="I1410" i="3"/>
  <c r="H1410" i="3"/>
  <c r="G1410" i="3"/>
  <c r="L1409" i="3"/>
  <c r="K1409" i="3"/>
  <c r="J1409" i="3"/>
  <c r="I1409" i="3"/>
  <c r="H1409" i="3"/>
  <c r="G1409" i="3"/>
  <c r="F1409" i="3"/>
  <c r="E1409" i="3"/>
  <c r="D1409" i="3"/>
  <c r="C1409" i="3"/>
  <c r="N1376" i="3"/>
  <c r="N1383" i="3"/>
  <c r="N1382" i="3"/>
  <c r="N1381" i="3"/>
  <c r="M1376" i="3"/>
  <c r="R1378" i="3" s="1"/>
  <c r="C1384" i="3"/>
  <c r="L1384" i="3"/>
  <c r="B1384" i="3"/>
  <c r="H1384" i="3"/>
  <c r="R1387" i="3" s="1"/>
  <c r="G1384" i="3"/>
  <c r="Q1387" i="3" s="1"/>
  <c r="K1384" i="3"/>
  <c r="F1384" i="3"/>
  <c r="J1384" i="3"/>
  <c r="E1384" i="3"/>
  <c r="I1384" i="3"/>
  <c r="S1387" i="3" s="1"/>
  <c r="D1384" i="3"/>
  <c r="M1383" i="3"/>
  <c r="L1383" i="3"/>
  <c r="M1382" i="3"/>
  <c r="L1382" i="3"/>
  <c r="K1382" i="3"/>
  <c r="J1382" i="3"/>
  <c r="I1382" i="3"/>
  <c r="H1382" i="3"/>
  <c r="G1382" i="3"/>
  <c r="M1381" i="3"/>
  <c r="L1381" i="3"/>
  <c r="K1381" i="3"/>
  <c r="J1381" i="3"/>
  <c r="I1381" i="3"/>
  <c r="H1381" i="3"/>
  <c r="G1381" i="3"/>
  <c r="F1381" i="3"/>
  <c r="E1381" i="3"/>
  <c r="D1381" i="3"/>
  <c r="C1381" i="3"/>
  <c r="L1379" i="3"/>
  <c r="L1378" i="3"/>
  <c r="K1378" i="3"/>
  <c r="J1378" i="3"/>
  <c r="I1378" i="3"/>
  <c r="H1378" i="3"/>
  <c r="G1378" i="3"/>
  <c r="L1377" i="3"/>
  <c r="K1377" i="3"/>
  <c r="J1377" i="3"/>
  <c r="I1377" i="3"/>
  <c r="H1377" i="3"/>
  <c r="G1377" i="3"/>
  <c r="F1377" i="3"/>
  <c r="E1377" i="3"/>
  <c r="D1377" i="3"/>
  <c r="C1377" i="3"/>
  <c r="N1344" i="3"/>
  <c r="N1351" i="3"/>
  <c r="N1350" i="3"/>
  <c r="N1349" i="3"/>
  <c r="L1352" i="3"/>
  <c r="Q1354" i="3" s="1"/>
  <c r="B1352" i="3"/>
  <c r="M1344" i="3"/>
  <c r="H1352" i="3"/>
  <c r="G1352" i="3"/>
  <c r="K1352" i="3"/>
  <c r="P1354" i="3" s="1"/>
  <c r="F1352" i="3"/>
  <c r="J1352" i="3"/>
  <c r="O1354" i="3" s="1"/>
  <c r="E1352" i="3"/>
  <c r="I1352" i="3"/>
  <c r="D1352" i="3"/>
  <c r="C1352" i="3"/>
  <c r="M1351" i="3"/>
  <c r="L1351" i="3"/>
  <c r="M1350" i="3"/>
  <c r="L1350" i="3"/>
  <c r="K1350" i="3"/>
  <c r="J1350" i="3"/>
  <c r="I1350" i="3"/>
  <c r="H1350" i="3"/>
  <c r="G1350" i="3"/>
  <c r="M1349" i="3"/>
  <c r="L1349" i="3"/>
  <c r="K1349" i="3"/>
  <c r="J1349" i="3"/>
  <c r="I1349" i="3"/>
  <c r="H1349" i="3"/>
  <c r="G1349" i="3"/>
  <c r="F1349" i="3"/>
  <c r="E1349" i="3"/>
  <c r="D1349" i="3"/>
  <c r="C1349" i="3"/>
  <c r="L1347" i="3"/>
  <c r="L1346" i="3"/>
  <c r="K1346" i="3"/>
  <c r="J1346" i="3"/>
  <c r="I1346" i="3"/>
  <c r="H1346" i="3"/>
  <c r="G1346" i="3"/>
  <c r="L1345" i="3"/>
  <c r="K1345" i="3"/>
  <c r="J1345" i="3"/>
  <c r="I1345" i="3"/>
  <c r="H1345" i="3"/>
  <c r="G1345" i="3"/>
  <c r="F1345" i="3"/>
  <c r="E1345" i="3"/>
  <c r="D1345" i="3"/>
  <c r="C1345" i="3"/>
  <c r="N1312" i="3"/>
  <c r="N1319" i="3"/>
  <c r="N1318" i="3"/>
  <c r="N1317" i="3"/>
  <c r="M1312" i="3"/>
  <c r="C1312" i="3"/>
  <c r="L1312" i="3"/>
  <c r="Q1314" i="3" s="1"/>
  <c r="B1312" i="3"/>
  <c r="B1320" i="3" s="1"/>
  <c r="H1312" i="3"/>
  <c r="R1315" i="3" s="1"/>
  <c r="G1312" i="3"/>
  <c r="G1320" i="3" s="1"/>
  <c r="K1312" i="3"/>
  <c r="K1320" i="3" s="1"/>
  <c r="P1322" i="3" s="1"/>
  <c r="F1312" i="3"/>
  <c r="P1315" i="3" s="1"/>
  <c r="J1312" i="3"/>
  <c r="J1320" i="3" s="1"/>
  <c r="O1322" i="3" s="1"/>
  <c r="E1312" i="3"/>
  <c r="O1315" i="3" s="1"/>
  <c r="I1312" i="3"/>
  <c r="S1315" i="3" s="1"/>
  <c r="D1312" i="3"/>
  <c r="M1319" i="3"/>
  <c r="L1319" i="3"/>
  <c r="M1318" i="3"/>
  <c r="L1318" i="3"/>
  <c r="K1318" i="3"/>
  <c r="J1318" i="3"/>
  <c r="I1318" i="3"/>
  <c r="H1318" i="3"/>
  <c r="G1318" i="3"/>
  <c r="M1317" i="3"/>
  <c r="L1317" i="3"/>
  <c r="K1317" i="3"/>
  <c r="J1317" i="3"/>
  <c r="I1317" i="3"/>
  <c r="H1317" i="3"/>
  <c r="G1317" i="3"/>
  <c r="F1317" i="3"/>
  <c r="E1317" i="3"/>
  <c r="D1317" i="3"/>
  <c r="C1317" i="3"/>
  <c r="N1280" i="3"/>
  <c r="N1287" i="3"/>
  <c r="N1286" i="3"/>
  <c r="N1285" i="3"/>
  <c r="M1280" i="3"/>
  <c r="R1282" i="3" s="1"/>
  <c r="C1280" i="3"/>
  <c r="L1280" i="3"/>
  <c r="L1288" i="3" s="1"/>
  <c r="Q1290" i="3" s="1"/>
  <c r="B1280" i="3"/>
  <c r="B1288" i="3" s="1"/>
  <c r="H1280" i="3"/>
  <c r="R1283" i="3" s="1"/>
  <c r="G1280" i="3"/>
  <c r="G1288" i="3" s="1"/>
  <c r="Q1291" i="3" s="1"/>
  <c r="K1280" i="3"/>
  <c r="P1282" i="3" s="1"/>
  <c r="F1280" i="3"/>
  <c r="P1283" i="3" s="1"/>
  <c r="J1280" i="3"/>
  <c r="J1288" i="3" s="1"/>
  <c r="E1280" i="3"/>
  <c r="O1283" i="3" s="1"/>
  <c r="I1280" i="3"/>
  <c r="D1280" i="3"/>
  <c r="M1287" i="3"/>
  <c r="L1287" i="3"/>
  <c r="M1286" i="3"/>
  <c r="L1286" i="3"/>
  <c r="K1286" i="3"/>
  <c r="J1286" i="3"/>
  <c r="I1286" i="3"/>
  <c r="H1286" i="3"/>
  <c r="G1286" i="3"/>
  <c r="M1285" i="3"/>
  <c r="L1285" i="3"/>
  <c r="K1285" i="3"/>
  <c r="J1285" i="3"/>
  <c r="I1285" i="3"/>
  <c r="H1285" i="3"/>
  <c r="G1285" i="3"/>
  <c r="F1285" i="3"/>
  <c r="E1285" i="3"/>
  <c r="D1285" i="3"/>
  <c r="C1285" i="3"/>
  <c r="N1248" i="3"/>
  <c r="N1255" i="3"/>
  <c r="N1254" i="3"/>
  <c r="N1253" i="3"/>
  <c r="M1248" i="3"/>
  <c r="C1248" i="3"/>
  <c r="C1256" i="3" s="1"/>
  <c r="L1248" i="3"/>
  <c r="Q1250" i="3" s="1"/>
  <c r="B1248" i="3"/>
  <c r="H1248" i="3"/>
  <c r="G1248" i="3"/>
  <c r="Q1251" i="3" s="1"/>
  <c r="K1248" i="3"/>
  <c r="K1256" i="3" s="1"/>
  <c r="P1258" i="3" s="1"/>
  <c r="F1248" i="3"/>
  <c r="P1251" i="3" s="1"/>
  <c r="J1248" i="3"/>
  <c r="J1256" i="3" s="1"/>
  <c r="O1258" i="3" s="1"/>
  <c r="E1248" i="3"/>
  <c r="O1251" i="3" s="1"/>
  <c r="I1248" i="3"/>
  <c r="D1248" i="3"/>
  <c r="M1255" i="3"/>
  <c r="L1255" i="3"/>
  <c r="M1254" i="3"/>
  <c r="L1254" i="3"/>
  <c r="K1254" i="3"/>
  <c r="J1254" i="3"/>
  <c r="I1254" i="3"/>
  <c r="H1254" i="3"/>
  <c r="G1254" i="3"/>
  <c r="M1253" i="3"/>
  <c r="L1253" i="3"/>
  <c r="K1253" i="3"/>
  <c r="J1253" i="3"/>
  <c r="I1253" i="3"/>
  <c r="H1253" i="3"/>
  <c r="G1253" i="3"/>
  <c r="F1253" i="3"/>
  <c r="E1253" i="3"/>
  <c r="D1253" i="3"/>
  <c r="C1253" i="3"/>
  <c r="N1216" i="3"/>
  <c r="N1223" i="3"/>
  <c r="N1222" i="3"/>
  <c r="N1221" i="3"/>
  <c r="M1216" i="3"/>
  <c r="C1224" i="3"/>
  <c r="L1224" i="3"/>
  <c r="Q1226" i="3" s="1"/>
  <c r="B1224" i="3"/>
  <c r="H1224" i="3"/>
  <c r="R1227" i="3" s="1"/>
  <c r="G1224" i="3"/>
  <c r="Q1227" i="3" s="1"/>
  <c r="K1224" i="3"/>
  <c r="F1224" i="3"/>
  <c r="P1227" i="3" s="1"/>
  <c r="J1224" i="3"/>
  <c r="O1226" i="3" s="1"/>
  <c r="E1224" i="3"/>
  <c r="O1227" i="3" s="1"/>
  <c r="I1224" i="3"/>
  <c r="S1227" i="3" s="1"/>
  <c r="D1216" i="3"/>
  <c r="E1217" i="3" s="1"/>
  <c r="M1223" i="3"/>
  <c r="L1223" i="3"/>
  <c r="M1222" i="3"/>
  <c r="L1222" i="3"/>
  <c r="K1222" i="3"/>
  <c r="J1222" i="3"/>
  <c r="I1222" i="3"/>
  <c r="H1222" i="3"/>
  <c r="G1222" i="3"/>
  <c r="M1221" i="3"/>
  <c r="L1221" i="3"/>
  <c r="K1221" i="3"/>
  <c r="J1221" i="3"/>
  <c r="I1221" i="3"/>
  <c r="H1221" i="3"/>
  <c r="G1221" i="3"/>
  <c r="F1221" i="3"/>
  <c r="E1221" i="3"/>
  <c r="D1221" i="3"/>
  <c r="C1221" i="3"/>
  <c r="L1219" i="3"/>
  <c r="L1218" i="3"/>
  <c r="K1218" i="3"/>
  <c r="J1218" i="3"/>
  <c r="H1218" i="3"/>
  <c r="G1218" i="3"/>
  <c r="L1217" i="3"/>
  <c r="K1217" i="3"/>
  <c r="J1217" i="3"/>
  <c r="I1217" i="3"/>
  <c r="H1217" i="3"/>
  <c r="G1217" i="3"/>
  <c r="F1217" i="3"/>
  <c r="C1217" i="3"/>
  <c r="N1184" i="3"/>
  <c r="N1191" i="3"/>
  <c r="N1190" i="3"/>
  <c r="N1189" i="3"/>
  <c r="M1184" i="3"/>
  <c r="C1192" i="3"/>
  <c r="L1192" i="3"/>
  <c r="B1192" i="3"/>
  <c r="H1192" i="3"/>
  <c r="R1195" i="3" s="1"/>
  <c r="G1192" i="3"/>
  <c r="Q1195" i="3" s="1"/>
  <c r="K1192" i="3"/>
  <c r="P1194" i="3" s="1"/>
  <c r="F1192" i="3"/>
  <c r="P1195" i="3" s="1"/>
  <c r="J1192" i="3"/>
  <c r="E1192" i="3"/>
  <c r="I1192" i="3"/>
  <c r="S1195" i="3" s="1"/>
  <c r="D1192" i="3"/>
  <c r="M1191" i="3"/>
  <c r="L1191" i="3"/>
  <c r="M1190" i="3"/>
  <c r="L1190" i="3"/>
  <c r="K1190" i="3"/>
  <c r="J1190" i="3"/>
  <c r="I1190" i="3"/>
  <c r="H1190" i="3"/>
  <c r="G1190" i="3"/>
  <c r="M1189" i="3"/>
  <c r="L1189" i="3"/>
  <c r="K1189" i="3"/>
  <c r="J1189" i="3"/>
  <c r="I1189" i="3"/>
  <c r="H1189" i="3"/>
  <c r="G1189" i="3"/>
  <c r="F1189" i="3"/>
  <c r="E1189" i="3"/>
  <c r="D1189" i="3"/>
  <c r="C1189" i="3"/>
  <c r="L1187" i="3"/>
  <c r="L1186" i="3"/>
  <c r="K1186" i="3"/>
  <c r="J1186" i="3"/>
  <c r="I1186" i="3"/>
  <c r="H1186" i="3"/>
  <c r="G1186" i="3"/>
  <c r="L1185" i="3"/>
  <c r="K1185" i="3"/>
  <c r="J1185" i="3"/>
  <c r="I1185" i="3"/>
  <c r="H1185" i="3"/>
  <c r="G1185" i="3"/>
  <c r="F1185" i="3"/>
  <c r="E1185" i="3"/>
  <c r="D1185" i="3"/>
  <c r="C1185" i="3"/>
  <c r="N1152" i="3"/>
  <c r="N1159" i="3"/>
  <c r="N1158" i="3"/>
  <c r="N1157" i="3"/>
  <c r="M1152" i="3"/>
  <c r="C1152" i="3"/>
  <c r="C1160" i="3" s="1"/>
  <c r="L1152" i="3"/>
  <c r="Q1154" i="3" s="1"/>
  <c r="B1152" i="3"/>
  <c r="H1152" i="3"/>
  <c r="R1155" i="3" s="1"/>
  <c r="G1152" i="3"/>
  <c r="Q1155" i="3" s="1"/>
  <c r="K1152" i="3"/>
  <c r="P1154" i="3" s="1"/>
  <c r="F1152" i="3"/>
  <c r="J1152" i="3"/>
  <c r="E1152" i="3"/>
  <c r="E1160" i="3" s="1"/>
  <c r="I1152" i="3"/>
  <c r="D1152" i="3"/>
  <c r="D1160" i="3" s="1"/>
  <c r="M1159" i="3"/>
  <c r="L1159" i="3"/>
  <c r="M1158" i="3"/>
  <c r="L1158" i="3"/>
  <c r="K1158" i="3"/>
  <c r="J1158" i="3"/>
  <c r="I1158" i="3"/>
  <c r="H1158" i="3"/>
  <c r="G1158" i="3"/>
  <c r="M1157" i="3"/>
  <c r="L1157" i="3"/>
  <c r="K1157" i="3"/>
  <c r="J1157" i="3"/>
  <c r="I1157" i="3"/>
  <c r="H1157" i="3"/>
  <c r="G1157" i="3"/>
  <c r="F1157" i="3"/>
  <c r="E1157" i="3"/>
  <c r="D1157" i="3"/>
  <c r="C1157" i="3"/>
  <c r="N1120" i="3"/>
  <c r="N1127" i="3"/>
  <c r="N1126" i="3"/>
  <c r="N1125" i="3"/>
  <c r="M1120" i="3"/>
  <c r="C1120" i="3"/>
  <c r="L1120" i="3"/>
  <c r="Q1122" i="3" s="1"/>
  <c r="B1120" i="3"/>
  <c r="B1128" i="3" s="1"/>
  <c r="H1120" i="3"/>
  <c r="R1123" i="3" s="1"/>
  <c r="G1120" i="3"/>
  <c r="G1128" i="3" s="1"/>
  <c r="Q1131" i="3" s="1"/>
  <c r="K1120" i="3"/>
  <c r="K1128" i="3" s="1"/>
  <c r="P1130" i="3" s="1"/>
  <c r="F1120" i="3"/>
  <c r="P1123" i="3" s="1"/>
  <c r="J1120" i="3"/>
  <c r="O1122" i="3" s="1"/>
  <c r="E1120" i="3"/>
  <c r="E1128" i="3" s="1"/>
  <c r="I1120" i="3"/>
  <c r="D1120" i="3"/>
  <c r="M1127" i="3"/>
  <c r="L1127" i="3"/>
  <c r="M1126" i="3"/>
  <c r="L1126" i="3"/>
  <c r="K1126" i="3"/>
  <c r="J1126" i="3"/>
  <c r="I1126" i="3"/>
  <c r="H1126" i="3"/>
  <c r="G1126" i="3"/>
  <c r="M1125" i="3"/>
  <c r="L1125" i="3"/>
  <c r="K1125" i="3"/>
  <c r="J1125" i="3"/>
  <c r="I1125" i="3"/>
  <c r="H1125" i="3"/>
  <c r="G1125" i="3"/>
  <c r="F1125" i="3"/>
  <c r="E1125" i="3"/>
  <c r="D1125" i="3"/>
  <c r="C1125" i="3"/>
  <c r="N1088" i="3"/>
  <c r="N1095" i="3"/>
  <c r="N1094" i="3"/>
  <c r="N1093" i="3"/>
  <c r="M1088" i="3"/>
  <c r="C1096" i="3"/>
  <c r="L1096" i="3"/>
  <c r="Q1098" i="3" s="1"/>
  <c r="B1096" i="3"/>
  <c r="H1096" i="3"/>
  <c r="R1099" i="3" s="1"/>
  <c r="G1096" i="3"/>
  <c r="Q1099" i="3" s="1"/>
  <c r="K1096" i="3"/>
  <c r="F1096" i="3"/>
  <c r="P1099" i="3" s="1"/>
  <c r="J1096" i="3"/>
  <c r="O1098" i="3" s="1"/>
  <c r="E1088" i="3"/>
  <c r="F1089" i="3" s="1"/>
  <c r="I1096" i="3"/>
  <c r="S1099" i="3" s="1"/>
  <c r="D1088" i="3"/>
  <c r="D1089" i="3" s="1"/>
  <c r="M1095" i="3"/>
  <c r="L1095" i="3"/>
  <c r="M1094" i="3"/>
  <c r="L1094" i="3"/>
  <c r="K1094" i="3"/>
  <c r="J1094" i="3"/>
  <c r="I1094" i="3"/>
  <c r="H1094" i="3"/>
  <c r="G1094" i="3"/>
  <c r="M1093" i="3"/>
  <c r="L1093" i="3"/>
  <c r="K1093" i="3"/>
  <c r="J1093" i="3"/>
  <c r="I1093" i="3"/>
  <c r="H1093" i="3"/>
  <c r="G1093" i="3"/>
  <c r="F1093" i="3"/>
  <c r="E1093" i="3"/>
  <c r="D1093" i="3"/>
  <c r="C1093" i="3"/>
  <c r="L1091" i="3"/>
  <c r="L1090" i="3"/>
  <c r="K1090" i="3"/>
  <c r="H1090" i="3"/>
  <c r="G1090" i="3"/>
  <c r="L1089" i="3"/>
  <c r="K1089" i="3"/>
  <c r="J1089" i="3"/>
  <c r="I1089" i="3"/>
  <c r="H1089" i="3"/>
  <c r="G1089" i="3"/>
  <c r="C1089" i="3"/>
  <c r="N1064" i="3"/>
  <c r="S1066" i="3" s="1"/>
  <c r="N1063" i="3"/>
  <c r="N1062" i="3"/>
  <c r="N1061" i="3"/>
  <c r="C1056" i="3"/>
  <c r="C1064" i="3" s="1"/>
  <c r="L1064" i="3"/>
  <c r="Q1066" i="3" s="1"/>
  <c r="B1056" i="3"/>
  <c r="H1056" i="3"/>
  <c r="G1056" i="3"/>
  <c r="K1064" i="3"/>
  <c r="P1066" i="3" s="1"/>
  <c r="F1056" i="3"/>
  <c r="F1064" i="3" s="1"/>
  <c r="P1067" i="3" s="1"/>
  <c r="J1056" i="3"/>
  <c r="O1058" i="3" s="1"/>
  <c r="E1056" i="3"/>
  <c r="E1064" i="3" s="1"/>
  <c r="I1056" i="3"/>
  <c r="D1056" i="3"/>
  <c r="D1064" i="3" s="1"/>
  <c r="M1063" i="3"/>
  <c r="L1063" i="3"/>
  <c r="M1062" i="3"/>
  <c r="L1062" i="3"/>
  <c r="K1062" i="3"/>
  <c r="J1062" i="3"/>
  <c r="I1062" i="3"/>
  <c r="H1062" i="3"/>
  <c r="G1062" i="3"/>
  <c r="M1061" i="3"/>
  <c r="L1061" i="3"/>
  <c r="K1061" i="3"/>
  <c r="J1061" i="3"/>
  <c r="I1061" i="3"/>
  <c r="H1061" i="3"/>
  <c r="G1061" i="3"/>
  <c r="F1061" i="3"/>
  <c r="E1061" i="3"/>
  <c r="D1061" i="3"/>
  <c r="C1061" i="3"/>
  <c r="N1024" i="3"/>
  <c r="N1031" i="3"/>
  <c r="N1030" i="3"/>
  <c r="N1029" i="3"/>
  <c r="M1024" i="3"/>
  <c r="C1032" i="3"/>
  <c r="L1032" i="3"/>
  <c r="B1032" i="3"/>
  <c r="H1032" i="3"/>
  <c r="R1035" i="3" s="1"/>
  <c r="G1024" i="3"/>
  <c r="G1032" i="3" s="1"/>
  <c r="K1032" i="3"/>
  <c r="F1032" i="3"/>
  <c r="P1035" i="3" s="1"/>
  <c r="J1032" i="3"/>
  <c r="O1034" i="3" s="1"/>
  <c r="E1032" i="3"/>
  <c r="I1032" i="3"/>
  <c r="S1035" i="3" s="1"/>
  <c r="D1032" i="3"/>
  <c r="M1031" i="3"/>
  <c r="L1031" i="3"/>
  <c r="M1030" i="3"/>
  <c r="L1030" i="3"/>
  <c r="K1030" i="3"/>
  <c r="J1030" i="3"/>
  <c r="I1030" i="3"/>
  <c r="H1030" i="3"/>
  <c r="G1030" i="3"/>
  <c r="M1029" i="3"/>
  <c r="L1029" i="3"/>
  <c r="K1029" i="3"/>
  <c r="J1029" i="3"/>
  <c r="I1029" i="3"/>
  <c r="H1029" i="3"/>
  <c r="G1029" i="3"/>
  <c r="F1029" i="3"/>
  <c r="E1029" i="3"/>
  <c r="D1029" i="3"/>
  <c r="C1029" i="3"/>
  <c r="L1027" i="3"/>
  <c r="K1026" i="3"/>
  <c r="J1026" i="3"/>
  <c r="I1026" i="3"/>
  <c r="H1026" i="3"/>
  <c r="L1025" i="3"/>
  <c r="K1025" i="3"/>
  <c r="J1025" i="3"/>
  <c r="I1025" i="3"/>
  <c r="H1025" i="3"/>
  <c r="F1025" i="3"/>
  <c r="E1025" i="3"/>
  <c r="D1025" i="3"/>
  <c r="C1025" i="3"/>
  <c r="N1000" i="3"/>
  <c r="S1002" i="3" s="1"/>
  <c r="N999" i="3"/>
  <c r="N998" i="3"/>
  <c r="N997" i="3"/>
  <c r="N995" i="3"/>
  <c r="N994" i="3"/>
  <c r="M992" i="3"/>
  <c r="C1000" i="3"/>
  <c r="L992" i="3"/>
  <c r="B1000" i="3"/>
  <c r="H1000" i="3"/>
  <c r="R1003" i="3" s="1"/>
  <c r="G1000" i="3"/>
  <c r="Q1003" i="3" s="1"/>
  <c r="K1000" i="3"/>
  <c r="P1002" i="3" s="1"/>
  <c r="F992" i="3"/>
  <c r="J1000" i="3"/>
  <c r="E1000" i="3"/>
  <c r="O1003" i="3" s="1"/>
  <c r="I1000" i="3"/>
  <c r="S1003" i="3" s="1"/>
  <c r="D1000" i="3"/>
  <c r="M999" i="3"/>
  <c r="L999" i="3"/>
  <c r="M998" i="3"/>
  <c r="L998" i="3"/>
  <c r="K998" i="3"/>
  <c r="J998" i="3"/>
  <c r="I998" i="3"/>
  <c r="H998" i="3"/>
  <c r="G998" i="3"/>
  <c r="M997" i="3"/>
  <c r="L997" i="3"/>
  <c r="K997" i="3"/>
  <c r="J997" i="3"/>
  <c r="I997" i="3"/>
  <c r="H997" i="3"/>
  <c r="G997" i="3"/>
  <c r="F997" i="3"/>
  <c r="E997" i="3"/>
  <c r="D997" i="3"/>
  <c r="C997" i="3"/>
  <c r="J994" i="3"/>
  <c r="I994" i="3"/>
  <c r="H994" i="3"/>
  <c r="G994" i="3"/>
  <c r="K993" i="3"/>
  <c r="J993" i="3"/>
  <c r="I993" i="3"/>
  <c r="H993" i="3"/>
  <c r="E993" i="3"/>
  <c r="D993" i="3"/>
  <c r="C993" i="3"/>
  <c r="N960" i="3"/>
  <c r="N967" i="3"/>
  <c r="N966" i="3"/>
  <c r="N965" i="3"/>
  <c r="M960" i="3"/>
  <c r="C968" i="3"/>
  <c r="L968" i="3"/>
  <c r="B968" i="3"/>
  <c r="H968" i="3"/>
  <c r="R971" i="3" s="1"/>
  <c r="G968" i="3"/>
  <c r="K968" i="3"/>
  <c r="P970" i="3" s="1"/>
  <c r="F968" i="3"/>
  <c r="P971" i="3" s="1"/>
  <c r="J968" i="3"/>
  <c r="E968" i="3"/>
  <c r="I968" i="3"/>
  <c r="S971" i="3" s="1"/>
  <c r="D968" i="3"/>
  <c r="M967" i="3"/>
  <c r="L967" i="3"/>
  <c r="M966" i="3"/>
  <c r="L966" i="3"/>
  <c r="K966" i="3"/>
  <c r="J966" i="3"/>
  <c r="I966" i="3"/>
  <c r="H966" i="3"/>
  <c r="G966" i="3"/>
  <c r="M965" i="3"/>
  <c r="L965" i="3"/>
  <c r="K965" i="3"/>
  <c r="J965" i="3"/>
  <c r="I965" i="3"/>
  <c r="H965" i="3"/>
  <c r="G965" i="3"/>
  <c r="F965" i="3"/>
  <c r="E965" i="3"/>
  <c r="D965" i="3"/>
  <c r="C965" i="3"/>
  <c r="L963" i="3"/>
  <c r="L962" i="3"/>
  <c r="K962" i="3"/>
  <c r="J962" i="3"/>
  <c r="I962" i="3"/>
  <c r="H962" i="3"/>
  <c r="G962" i="3"/>
  <c r="L961" i="3"/>
  <c r="K961" i="3"/>
  <c r="J961" i="3"/>
  <c r="I961" i="3"/>
  <c r="H961" i="3"/>
  <c r="G961" i="3"/>
  <c r="F961" i="3"/>
  <c r="E961" i="3"/>
  <c r="D961" i="3"/>
  <c r="C961" i="3"/>
  <c r="I930" i="3"/>
  <c r="N928" i="3"/>
  <c r="N935" i="3"/>
  <c r="N934" i="3"/>
  <c r="N933" i="3"/>
  <c r="L936" i="3"/>
  <c r="Q938" i="3" s="1"/>
  <c r="B936" i="3"/>
  <c r="M928" i="3"/>
  <c r="R930" i="3" s="1"/>
  <c r="H936" i="3"/>
  <c r="G936" i="3"/>
  <c r="K936" i="3"/>
  <c r="F936" i="3"/>
  <c r="J936" i="3"/>
  <c r="E936" i="3"/>
  <c r="I936" i="3"/>
  <c r="D936" i="3"/>
  <c r="C936" i="3"/>
  <c r="M935" i="3"/>
  <c r="L935" i="3"/>
  <c r="M934" i="3"/>
  <c r="L934" i="3"/>
  <c r="K934" i="3"/>
  <c r="J934" i="3"/>
  <c r="I934" i="3"/>
  <c r="H934" i="3"/>
  <c r="G934" i="3"/>
  <c r="M933" i="3"/>
  <c r="L933" i="3"/>
  <c r="K933" i="3"/>
  <c r="J933" i="3"/>
  <c r="I933" i="3"/>
  <c r="H933" i="3"/>
  <c r="G933" i="3"/>
  <c r="F933" i="3"/>
  <c r="E933" i="3"/>
  <c r="D933" i="3"/>
  <c r="C933" i="3"/>
  <c r="L931" i="3"/>
  <c r="L930" i="3"/>
  <c r="K930" i="3"/>
  <c r="J930" i="3"/>
  <c r="H930" i="3"/>
  <c r="G930" i="3"/>
  <c r="L929" i="3"/>
  <c r="K929" i="3"/>
  <c r="J929" i="3"/>
  <c r="I929" i="3"/>
  <c r="H929" i="3"/>
  <c r="G929" i="3"/>
  <c r="F929" i="3"/>
  <c r="E929" i="3"/>
  <c r="D929" i="3"/>
  <c r="C929" i="3"/>
  <c r="N896" i="3"/>
  <c r="N903" i="3"/>
  <c r="N902" i="3"/>
  <c r="N901" i="3"/>
  <c r="M896" i="3"/>
  <c r="C904" i="3"/>
  <c r="L904" i="3"/>
  <c r="Q906" i="3" s="1"/>
  <c r="B904" i="3"/>
  <c r="H904" i="3"/>
  <c r="R907" i="3" s="1"/>
  <c r="G904" i="3"/>
  <c r="Q907" i="3" s="1"/>
  <c r="K904" i="3"/>
  <c r="F904" i="3"/>
  <c r="J904" i="3"/>
  <c r="E904" i="3"/>
  <c r="I904" i="3"/>
  <c r="S907" i="3" s="1"/>
  <c r="D904" i="3"/>
  <c r="M903" i="3"/>
  <c r="L903" i="3"/>
  <c r="M902" i="3"/>
  <c r="L902" i="3"/>
  <c r="K902" i="3"/>
  <c r="J902" i="3"/>
  <c r="I902" i="3"/>
  <c r="H902" i="3"/>
  <c r="G902" i="3"/>
  <c r="M901" i="3"/>
  <c r="L901" i="3"/>
  <c r="K901" i="3"/>
  <c r="J901" i="3"/>
  <c r="I901" i="3"/>
  <c r="H901" i="3"/>
  <c r="G901" i="3"/>
  <c r="F901" i="3"/>
  <c r="E901" i="3"/>
  <c r="D901" i="3"/>
  <c r="C901" i="3"/>
  <c r="L899" i="3"/>
  <c r="L898" i="3"/>
  <c r="K898" i="3"/>
  <c r="J898" i="3"/>
  <c r="I898" i="3"/>
  <c r="H898" i="3"/>
  <c r="G898" i="3"/>
  <c r="L897" i="3"/>
  <c r="K897" i="3"/>
  <c r="J897" i="3"/>
  <c r="I897" i="3"/>
  <c r="H897" i="3"/>
  <c r="G897" i="3"/>
  <c r="F897" i="3"/>
  <c r="E897" i="3"/>
  <c r="D897" i="3"/>
  <c r="C897" i="3"/>
  <c r="N864" i="3"/>
  <c r="N871" i="3"/>
  <c r="N870" i="3"/>
  <c r="N869" i="3"/>
  <c r="M864" i="3"/>
  <c r="C864" i="3"/>
  <c r="C872" i="3" s="1"/>
  <c r="L864" i="3"/>
  <c r="L872" i="3" s="1"/>
  <c r="Q874" i="3" s="1"/>
  <c r="B864" i="3"/>
  <c r="B872" i="3" s="1"/>
  <c r="H864" i="3"/>
  <c r="G864" i="3"/>
  <c r="G872" i="3" s="1"/>
  <c r="Q875" i="3" s="1"/>
  <c r="K864" i="3"/>
  <c r="P866" i="3" s="1"/>
  <c r="F864" i="3"/>
  <c r="F872" i="3" s="1"/>
  <c r="P875" i="3" s="1"/>
  <c r="J864" i="3"/>
  <c r="O866" i="3" s="1"/>
  <c r="E864" i="3"/>
  <c r="O867" i="3" s="1"/>
  <c r="I864" i="3"/>
  <c r="D864" i="3"/>
  <c r="D872" i="3" s="1"/>
  <c r="M871" i="3"/>
  <c r="L871" i="3"/>
  <c r="M870" i="3"/>
  <c r="L870" i="3"/>
  <c r="K870" i="3"/>
  <c r="J870" i="3"/>
  <c r="I870" i="3"/>
  <c r="H870" i="3"/>
  <c r="G870" i="3"/>
  <c r="M869" i="3"/>
  <c r="L869" i="3"/>
  <c r="K869" i="3"/>
  <c r="J869" i="3"/>
  <c r="I869" i="3"/>
  <c r="H869" i="3"/>
  <c r="G869" i="3"/>
  <c r="F869" i="3"/>
  <c r="E869" i="3"/>
  <c r="D869" i="3"/>
  <c r="C869" i="3"/>
  <c r="N832" i="3"/>
  <c r="N839" i="3"/>
  <c r="N838" i="3"/>
  <c r="N837" i="3"/>
  <c r="N834" i="3"/>
  <c r="M832" i="3"/>
  <c r="C840" i="3"/>
  <c r="L840" i="3"/>
  <c r="Q842" i="3" s="1"/>
  <c r="B840" i="3"/>
  <c r="H840" i="3"/>
  <c r="R843" i="3" s="1"/>
  <c r="G840" i="3"/>
  <c r="K840" i="3"/>
  <c r="F832" i="3"/>
  <c r="F833" i="3" s="1"/>
  <c r="J840" i="3"/>
  <c r="E840" i="3"/>
  <c r="I840" i="3"/>
  <c r="S843" i="3" s="1"/>
  <c r="D840" i="3"/>
  <c r="M839" i="3"/>
  <c r="L839" i="3"/>
  <c r="M838" i="3"/>
  <c r="L838" i="3"/>
  <c r="K838" i="3"/>
  <c r="J838" i="3"/>
  <c r="I838" i="3"/>
  <c r="H838" i="3"/>
  <c r="G838" i="3"/>
  <c r="M837" i="3"/>
  <c r="L837" i="3"/>
  <c r="K837" i="3"/>
  <c r="J837" i="3"/>
  <c r="I837" i="3"/>
  <c r="H837" i="3"/>
  <c r="G837" i="3"/>
  <c r="F837" i="3"/>
  <c r="E837" i="3"/>
  <c r="D837" i="3"/>
  <c r="C837" i="3"/>
  <c r="L835" i="3"/>
  <c r="L834" i="3"/>
  <c r="J834" i="3"/>
  <c r="I834" i="3"/>
  <c r="H834" i="3"/>
  <c r="G834" i="3"/>
  <c r="L833" i="3"/>
  <c r="K833" i="3"/>
  <c r="J833" i="3"/>
  <c r="I833" i="3"/>
  <c r="H833" i="3"/>
  <c r="E833" i="3"/>
  <c r="D833" i="3"/>
  <c r="C833" i="3"/>
  <c r="N800" i="3"/>
  <c r="N807" i="3"/>
  <c r="N806" i="3"/>
  <c r="N805" i="3"/>
  <c r="M800" i="3"/>
  <c r="C808" i="3"/>
  <c r="L808" i="3"/>
  <c r="Q810" i="3" s="1"/>
  <c r="B808" i="3"/>
  <c r="H808" i="3"/>
  <c r="R811" i="3" s="1"/>
  <c r="G808" i="3"/>
  <c r="K808" i="3"/>
  <c r="P810" i="3" s="1"/>
  <c r="F808" i="3"/>
  <c r="P811" i="3" s="1"/>
  <c r="J808" i="3"/>
  <c r="E808" i="3"/>
  <c r="I808" i="3"/>
  <c r="S811" i="3" s="1"/>
  <c r="D808" i="3"/>
  <c r="M807" i="3"/>
  <c r="L807" i="3"/>
  <c r="M806" i="3"/>
  <c r="L806" i="3"/>
  <c r="K806" i="3"/>
  <c r="J806" i="3"/>
  <c r="I806" i="3"/>
  <c r="H806" i="3"/>
  <c r="G806" i="3"/>
  <c r="M805" i="3"/>
  <c r="L805" i="3"/>
  <c r="K805" i="3"/>
  <c r="J805" i="3"/>
  <c r="I805" i="3"/>
  <c r="H805" i="3"/>
  <c r="G805" i="3"/>
  <c r="F805" i="3"/>
  <c r="E805" i="3"/>
  <c r="D805" i="3"/>
  <c r="C805" i="3"/>
  <c r="M803" i="3"/>
  <c r="L803" i="3"/>
  <c r="L802" i="3"/>
  <c r="K802" i="3"/>
  <c r="J802" i="3"/>
  <c r="I802" i="3"/>
  <c r="H802" i="3"/>
  <c r="G802" i="3"/>
  <c r="M801" i="3"/>
  <c r="L801" i="3"/>
  <c r="K801" i="3"/>
  <c r="J801" i="3"/>
  <c r="I801" i="3"/>
  <c r="H801" i="3"/>
  <c r="G801" i="3"/>
  <c r="F801" i="3"/>
  <c r="E801" i="3"/>
  <c r="D801" i="3"/>
  <c r="C801" i="3"/>
  <c r="N769" i="3"/>
  <c r="N776" i="3"/>
  <c r="N775" i="3"/>
  <c r="N774" i="3"/>
  <c r="M769" i="3"/>
  <c r="H777" i="3"/>
  <c r="L777" i="3"/>
  <c r="G777" i="3"/>
  <c r="K777" i="3"/>
  <c r="P779" i="3" s="1"/>
  <c r="F777" i="3"/>
  <c r="J777" i="3"/>
  <c r="O779" i="3" s="1"/>
  <c r="I777" i="3"/>
  <c r="M776" i="3"/>
  <c r="L776" i="3"/>
  <c r="M775" i="3"/>
  <c r="L775" i="3"/>
  <c r="K775" i="3"/>
  <c r="J775" i="3"/>
  <c r="I775" i="3"/>
  <c r="H775" i="3"/>
  <c r="G775" i="3"/>
  <c r="M774" i="3"/>
  <c r="L774" i="3"/>
  <c r="K774" i="3"/>
  <c r="J774" i="3"/>
  <c r="I774" i="3"/>
  <c r="H774" i="3"/>
  <c r="G774" i="3"/>
  <c r="F774" i="3"/>
  <c r="E774" i="3"/>
  <c r="D774" i="3"/>
  <c r="C774" i="3"/>
  <c r="L771" i="3"/>
  <c r="K771" i="3"/>
  <c r="L770" i="3"/>
  <c r="K770" i="3"/>
  <c r="J770" i="3"/>
  <c r="I770" i="3"/>
  <c r="H770" i="3"/>
  <c r="G770" i="3"/>
  <c r="N737" i="3"/>
  <c r="N744" i="3"/>
  <c r="N743" i="3"/>
  <c r="N742" i="3"/>
  <c r="M737" i="3"/>
  <c r="C745" i="3"/>
  <c r="L745" i="3"/>
  <c r="Q747" i="3" s="1"/>
  <c r="B745" i="3"/>
  <c r="H737" i="3"/>
  <c r="G737" i="3"/>
  <c r="G745" i="3" s="1"/>
  <c r="K737" i="3"/>
  <c r="L738" i="3" s="1"/>
  <c r="F737" i="3"/>
  <c r="P740" i="3" s="1"/>
  <c r="J737" i="3"/>
  <c r="J745" i="3" s="1"/>
  <c r="O747" i="3" s="1"/>
  <c r="E737" i="3"/>
  <c r="O740" i="3" s="1"/>
  <c r="I745" i="3"/>
  <c r="S748" i="3" s="1"/>
  <c r="D737" i="3"/>
  <c r="M744" i="3"/>
  <c r="L744" i="3"/>
  <c r="M743" i="3"/>
  <c r="L743" i="3"/>
  <c r="K743" i="3"/>
  <c r="J743" i="3"/>
  <c r="I743" i="3"/>
  <c r="H743" i="3"/>
  <c r="G743" i="3"/>
  <c r="M742" i="3"/>
  <c r="L742" i="3"/>
  <c r="K742" i="3"/>
  <c r="J742" i="3"/>
  <c r="I742" i="3"/>
  <c r="H742" i="3"/>
  <c r="G742" i="3"/>
  <c r="F742" i="3"/>
  <c r="E742" i="3"/>
  <c r="D742" i="3"/>
  <c r="C742" i="3"/>
  <c r="L740" i="3"/>
  <c r="G739" i="3"/>
  <c r="C738" i="3"/>
  <c r="N705" i="3"/>
  <c r="O706" i="3" s="1"/>
  <c r="N712" i="3"/>
  <c r="N711" i="3"/>
  <c r="N710" i="3"/>
  <c r="M705" i="3"/>
  <c r="M713" i="3" s="1"/>
  <c r="L705" i="3"/>
  <c r="L713" i="3" s="1"/>
  <c r="K705" i="3"/>
  <c r="K713" i="3" s="1"/>
  <c r="J705" i="3"/>
  <c r="J713" i="3" s="1"/>
  <c r="I705" i="3"/>
  <c r="I713" i="3" s="1"/>
  <c r="M712" i="3"/>
  <c r="L712" i="3"/>
  <c r="M711" i="3"/>
  <c r="L711" i="3"/>
  <c r="K711" i="3"/>
  <c r="J711" i="3"/>
  <c r="I711" i="3"/>
  <c r="H711" i="3"/>
  <c r="G711" i="3"/>
  <c r="M710" i="3"/>
  <c r="L710" i="3"/>
  <c r="K710" i="3"/>
  <c r="J710" i="3"/>
  <c r="I710" i="3"/>
  <c r="H710" i="3"/>
  <c r="G710" i="3"/>
  <c r="F710" i="3"/>
  <c r="E710" i="3"/>
  <c r="D710" i="3"/>
  <c r="C710" i="3"/>
  <c r="N673" i="3"/>
  <c r="N680" i="3"/>
  <c r="N679" i="3"/>
  <c r="N678" i="3"/>
  <c r="M673" i="3"/>
  <c r="C673" i="3"/>
  <c r="L673" i="3"/>
  <c r="L681" i="3" s="1"/>
  <c r="B673" i="3"/>
  <c r="B681" i="3" s="1"/>
  <c r="H673" i="3"/>
  <c r="G673" i="3"/>
  <c r="G681" i="3" s="1"/>
  <c r="K673" i="3"/>
  <c r="K681" i="3" s="1"/>
  <c r="P683" i="3" s="1"/>
  <c r="F673" i="3"/>
  <c r="P676" i="3" s="1"/>
  <c r="J673" i="3"/>
  <c r="J681" i="3" s="1"/>
  <c r="O683" i="3" s="1"/>
  <c r="E673" i="3"/>
  <c r="E681" i="3" s="1"/>
  <c r="O684" i="3" s="1"/>
  <c r="I673" i="3"/>
  <c r="D673" i="3"/>
  <c r="D681" i="3" s="1"/>
  <c r="M680" i="3"/>
  <c r="L680" i="3"/>
  <c r="M679" i="3"/>
  <c r="L679" i="3"/>
  <c r="K679" i="3"/>
  <c r="J679" i="3"/>
  <c r="I679" i="3"/>
  <c r="H679" i="3"/>
  <c r="G679" i="3"/>
  <c r="M678" i="3"/>
  <c r="L678" i="3"/>
  <c r="K678" i="3"/>
  <c r="J678" i="3"/>
  <c r="I678" i="3"/>
  <c r="H678" i="3"/>
  <c r="G678" i="3"/>
  <c r="F678" i="3"/>
  <c r="E678" i="3"/>
  <c r="D678" i="3"/>
  <c r="C678" i="3"/>
  <c r="N641" i="3"/>
  <c r="N648" i="3"/>
  <c r="N647" i="3"/>
  <c r="N646" i="3"/>
  <c r="M641" i="3"/>
  <c r="R643" i="3" s="1"/>
  <c r="C641" i="3"/>
  <c r="L641" i="3"/>
  <c r="L649" i="3" s="1"/>
  <c r="Q651" i="3" s="1"/>
  <c r="B641" i="3"/>
  <c r="B649" i="3" s="1"/>
  <c r="H641" i="3"/>
  <c r="G641" i="3"/>
  <c r="G649" i="3" s="1"/>
  <c r="Q652" i="3" s="1"/>
  <c r="K641" i="3"/>
  <c r="K649" i="3" s="1"/>
  <c r="F641" i="3"/>
  <c r="F649" i="3" s="1"/>
  <c r="J641" i="3"/>
  <c r="J649" i="3" s="1"/>
  <c r="E641" i="3"/>
  <c r="E649" i="3" s="1"/>
  <c r="O652" i="3" s="1"/>
  <c r="I641" i="3"/>
  <c r="D641" i="3"/>
  <c r="M648" i="3"/>
  <c r="L648" i="3"/>
  <c r="M647" i="3"/>
  <c r="L647" i="3"/>
  <c r="K647" i="3"/>
  <c r="J647" i="3"/>
  <c r="I647" i="3"/>
  <c r="H647" i="3"/>
  <c r="G647" i="3"/>
  <c r="M646" i="3"/>
  <c r="L646" i="3"/>
  <c r="K646" i="3"/>
  <c r="J646" i="3"/>
  <c r="I646" i="3"/>
  <c r="H646" i="3"/>
  <c r="G646" i="3"/>
  <c r="F646" i="3"/>
  <c r="E646" i="3"/>
  <c r="D646" i="3"/>
  <c r="C646" i="3"/>
  <c r="N609" i="3"/>
  <c r="N616" i="3"/>
  <c r="N615" i="3"/>
  <c r="N614" i="3"/>
  <c r="M609" i="3"/>
  <c r="C609" i="3"/>
  <c r="C617" i="3" s="1"/>
  <c r="L609" i="3"/>
  <c r="L617" i="3" s="1"/>
  <c r="B609" i="3"/>
  <c r="B617" i="3" s="1"/>
  <c r="H609" i="3"/>
  <c r="G609" i="3"/>
  <c r="Q612" i="3" s="1"/>
  <c r="K609" i="3"/>
  <c r="K617" i="3" s="1"/>
  <c r="P619" i="3" s="1"/>
  <c r="F609" i="3"/>
  <c r="P612" i="3" s="1"/>
  <c r="J609" i="3"/>
  <c r="J617" i="3" s="1"/>
  <c r="O619" i="3" s="1"/>
  <c r="E609" i="3"/>
  <c r="E617" i="3" s="1"/>
  <c r="O620" i="3" s="1"/>
  <c r="I609" i="3"/>
  <c r="D609" i="3"/>
  <c r="D617" i="3" s="1"/>
  <c r="M616" i="3"/>
  <c r="L616" i="3"/>
  <c r="M615" i="3"/>
  <c r="L615" i="3"/>
  <c r="K615" i="3"/>
  <c r="J615" i="3"/>
  <c r="I615" i="3"/>
  <c r="H615" i="3"/>
  <c r="G615" i="3"/>
  <c r="M614" i="3"/>
  <c r="L614" i="3"/>
  <c r="K614" i="3"/>
  <c r="J614" i="3"/>
  <c r="I614" i="3"/>
  <c r="H614" i="3"/>
  <c r="G614" i="3"/>
  <c r="F614" i="3"/>
  <c r="E614" i="3"/>
  <c r="D614" i="3"/>
  <c r="C614" i="3"/>
  <c r="N577" i="3"/>
  <c r="N584" i="3"/>
  <c r="N583" i="3"/>
  <c r="N582" i="3"/>
  <c r="M577" i="3"/>
  <c r="C585" i="3"/>
  <c r="L585" i="3"/>
  <c r="Q587" i="3" s="1"/>
  <c r="B585" i="3"/>
  <c r="H585" i="3"/>
  <c r="R588" i="3" s="1"/>
  <c r="G585" i="3"/>
  <c r="Q588" i="3" s="1"/>
  <c r="K585" i="3"/>
  <c r="F585" i="3"/>
  <c r="J585" i="3"/>
  <c r="O587" i="3" s="1"/>
  <c r="E585" i="3"/>
  <c r="I585" i="3"/>
  <c r="S588" i="3" s="1"/>
  <c r="D585" i="3"/>
  <c r="M584" i="3"/>
  <c r="L584" i="3"/>
  <c r="M583" i="3"/>
  <c r="L583" i="3"/>
  <c r="K583" i="3"/>
  <c r="J583" i="3"/>
  <c r="I583" i="3"/>
  <c r="H583" i="3"/>
  <c r="G583" i="3"/>
  <c r="M582" i="3"/>
  <c r="L582" i="3"/>
  <c r="K582" i="3"/>
  <c r="J582" i="3"/>
  <c r="I582" i="3"/>
  <c r="H582" i="3"/>
  <c r="G582" i="3"/>
  <c r="F582" i="3"/>
  <c r="E582" i="3"/>
  <c r="D582" i="3"/>
  <c r="C582" i="3"/>
  <c r="L580" i="3"/>
  <c r="L579" i="3"/>
  <c r="K579" i="3"/>
  <c r="J579" i="3"/>
  <c r="I579" i="3"/>
  <c r="H579" i="3"/>
  <c r="G579" i="3"/>
  <c r="L578" i="3"/>
  <c r="K578" i="3"/>
  <c r="J578" i="3"/>
  <c r="I578" i="3"/>
  <c r="H578" i="3"/>
  <c r="G578" i="3"/>
  <c r="F578" i="3"/>
  <c r="E578" i="3"/>
  <c r="D578" i="3"/>
  <c r="C578" i="3"/>
  <c r="N545" i="3"/>
  <c r="N552" i="3"/>
  <c r="N551" i="3"/>
  <c r="N550" i="3"/>
  <c r="M545" i="3"/>
  <c r="R547" i="3" s="1"/>
  <c r="C545" i="3"/>
  <c r="C553" i="3" s="1"/>
  <c r="L545" i="3"/>
  <c r="L553" i="3" s="1"/>
  <c r="Q555" i="3" s="1"/>
  <c r="B545" i="3"/>
  <c r="B553" i="3" s="1"/>
  <c r="H545" i="3"/>
  <c r="G545" i="3"/>
  <c r="G553" i="3" s="1"/>
  <c r="K545" i="3"/>
  <c r="K553" i="3" s="1"/>
  <c r="P555" i="3" s="1"/>
  <c r="F545" i="3"/>
  <c r="F553" i="3" s="1"/>
  <c r="P556" i="3" s="1"/>
  <c r="J545" i="3"/>
  <c r="O547" i="3" s="1"/>
  <c r="E545" i="3"/>
  <c r="I545" i="3"/>
  <c r="S548" i="3" s="1"/>
  <c r="D545" i="3"/>
  <c r="M552" i="3"/>
  <c r="L552" i="3"/>
  <c r="M551" i="3"/>
  <c r="L551" i="3"/>
  <c r="K551" i="3"/>
  <c r="J551" i="3"/>
  <c r="I551" i="3"/>
  <c r="H551" i="3"/>
  <c r="G551" i="3"/>
  <c r="M550" i="3"/>
  <c r="L550" i="3"/>
  <c r="K550" i="3"/>
  <c r="J550" i="3"/>
  <c r="I550" i="3"/>
  <c r="H550" i="3"/>
  <c r="G550" i="3"/>
  <c r="F550" i="3"/>
  <c r="E550" i="3"/>
  <c r="D550" i="3"/>
  <c r="C550" i="3"/>
  <c r="N513" i="3"/>
  <c r="N520" i="3"/>
  <c r="N519" i="3"/>
  <c r="N518" i="3"/>
  <c r="M513" i="3"/>
  <c r="R515" i="3" s="1"/>
  <c r="C513" i="3"/>
  <c r="L513" i="3"/>
  <c r="L521" i="3" s="1"/>
  <c r="Q523" i="3" s="1"/>
  <c r="B513" i="3"/>
  <c r="B521" i="3" s="1"/>
  <c r="H513" i="3"/>
  <c r="R516" i="3" s="1"/>
  <c r="G513" i="3"/>
  <c r="Q516" i="3" s="1"/>
  <c r="K513" i="3"/>
  <c r="P515" i="3" s="1"/>
  <c r="F513" i="3"/>
  <c r="P516" i="3" s="1"/>
  <c r="J513" i="3"/>
  <c r="J521" i="3" s="1"/>
  <c r="O523" i="3" s="1"/>
  <c r="E513" i="3"/>
  <c r="I513" i="3"/>
  <c r="S516" i="3" s="1"/>
  <c r="D513" i="3"/>
  <c r="M520" i="3"/>
  <c r="L520" i="3"/>
  <c r="M519" i="3"/>
  <c r="L519" i="3"/>
  <c r="K519" i="3"/>
  <c r="J519" i="3"/>
  <c r="I519" i="3"/>
  <c r="H519" i="3"/>
  <c r="G519" i="3"/>
  <c r="M518" i="3"/>
  <c r="L518" i="3"/>
  <c r="K518" i="3"/>
  <c r="J518" i="3"/>
  <c r="I518" i="3"/>
  <c r="H518" i="3"/>
  <c r="G518" i="3"/>
  <c r="F518" i="3"/>
  <c r="E518" i="3"/>
  <c r="D518" i="3"/>
  <c r="C518" i="3"/>
  <c r="N481" i="3"/>
  <c r="N488" i="3"/>
  <c r="N487" i="3"/>
  <c r="N486" i="3"/>
  <c r="M481" i="3"/>
  <c r="C481" i="3"/>
  <c r="L481" i="3"/>
  <c r="L489" i="3" s="1"/>
  <c r="B481" i="3"/>
  <c r="H481" i="3"/>
  <c r="R484" i="3" s="1"/>
  <c r="G481" i="3"/>
  <c r="K481" i="3"/>
  <c r="K489" i="3" s="1"/>
  <c r="F481" i="3"/>
  <c r="F489" i="3" s="1"/>
  <c r="P492" i="3" s="1"/>
  <c r="J481" i="3"/>
  <c r="E481" i="3"/>
  <c r="O484" i="3" s="1"/>
  <c r="I481" i="3"/>
  <c r="D481" i="3"/>
  <c r="D489" i="3" s="1"/>
  <c r="M488" i="3"/>
  <c r="L488" i="3"/>
  <c r="M487" i="3"/>
  <c r="L487" i="3"/>
  <c r="K487" i="3"/>
  <c r="J487" i="3"/>
  <c r="I487" i="3"/>
  <c r="H487" i="3"/>
  <c r="G487" i="3"/>
  <c r="M486" i="3"/>
  <c r="L486" i="3"/>
  <c r="K486" i="3"/>
  <c r="J486" i="3"/>
  <c r="I486" i="3"/>
  <c r="H486" i="3"/>
  <c r="G486" i="3"/>
  <c r="F486" i="3"/>
  <c r="E486" i="3"/>
  <c r="D486" i="3"/>
  <c r="C486" i="3"/>
  <c r="N449" i="3"/>
  <c r="N456" i="3"/>
  <c r="N455" i="3"/>
  <c r="N454" i="3"/>
  <c r="M449" i="3"/>
  <c r="R451" i="3" s="1"/>
  <c r="C449" i="3"/>
  <c r="L449" i="3"/>
  <c r="Q451" i="3" s="1"/>
  <c r="B449" i="3"/>
  <c r="H449" i="3"/>
  <c r="R452" i="3" s="1"/>
  <c r="G449" i="3"/>
  <c r="G457" i="3" s="1"/>
  <c r="Q460" i="3" s="1"/>
  <c r="K449" i="3"/>
  <c r="K457" i="3" s="1"/>
  <c r="P459" i="3" s="1"/>
  <c r="F449" i="3"/>
  <c r="P452" i="3" s="1"/>
  <c r="J449" i="3"/>
  <c r="J457" i="3" s="1"/>
  <c r="O459" i="3" s="1"/>
  <c r="E449" i="3"/>
  <c r="E457" i="3" s="1"/>
  <c r="O460" i="3" s="1"/>
  <c r="I449" i="3"/>
  <c r="S452" i="3" s="1"/>
  <c r="D449" i="3"/>
  <c r="M456" i="3"/>
  <c r="L456" i="3"/>
  <c r="M455" i="3"/>
  <c r="L455" i="3"/>
  <c r="K455" i="3"/>
  <c r="J455" i="3"/>
  <c r="I455" i="3"/>
  <c r="H455" i="3"/>
  <c r="G455" i="3"/>
  <c r="M454" i="3"/>
  <c r="L454" i="3"/>
  <c r="K454" i="3"/>
  <c r="J454" i="3"/>
  <c r="I454" i="3"/>
  <c r="H454" i="3"/>
  <c r="G454" i="3"/>
  <c r="F454" i="3"/>
  <c r="E454" i="3"/>
  <c r="D454" i="3"/>
  <c r="C454" i="3"/>
  <c r="N417" i="3"/>
  <c r="N424" i="3"/>
  <c r="N423" i="3"/>
  <c r="N422" i="3"/>
  <c r="M417" i="3"/>
  <c r="C417" i="3"/>
  <c r="C425" i="3" s="1"/>
  <c r="L417" i="3"/>
  <c r="Q419" i="3" s="1"/>
  <c r="B417" i="3"/>
  <c r="B425" i="3" s="1"/>
  <c r="H417" i="3"/>
  <c r="G417" i="3"/>
  <c r="Q420" i="3" s="1"/>
  <c r="K417" i="3"/>
  <c r="K425" i="3" s="1"/>
  <c r="P427" i="3" s="1"/>
  <c r="F411" i="3"/>
  <c r="F413" i="3"/>
  <c r="J417" i="3"/>
  <c r="O419" i="3" s="1"/>
  <c r="E417" i="3"/>
  <c r="E425" i="3" s="1"/>
  <c r="I417" i="3"/>
  <c r="D417" i="3"/>
  <c r="D425" i="3" s="1"/>
  <c r="M424" i="3"/>
  <c r="L424" i="3"/>
  <c r="M423" i="3"/>
  <c r="L423" i="3"/>
  <c r="K423" i="3"/>
  <c r="J423" i="3"/>
  <c r="I423" i="3"/>
  <c r="H423" i="3"/>
  <c r="G423" i="3"/>
  <c r="M422" i="3"/>
  <c r="L422" i="3"/>
  <c r="K422" i="3"/>
  <c r="J422" i="3"/>
  <c r="I422" i="3"/>
  <c r="H422" i="3"/>
  <c r="G422" i="3"/>
  <c r="F422" i="3"/>
  <c r="E422" i="3"/>
  <c r="D422" i="3"/>
  <c r="C422" i="3"/>
  <c r="N385" i="3"/>
  <c r="N392" i="3"/>
  <c r="N391" i="3"/>
  <c r="N390" i="3"/>
  <c r="M385" i="3"/>
  <c r="R387" i="3" s="1"/>
  <c r="C385" i="3"/>
  <c r="L385" i="3"/>
  <c r="L393" i="3" s="1"/>
  <c r="B385" i="3"/>
  <c r="B393" i="3" s="1"/>
  <c r="H385" i="3"/>
  <c r="G385" i="3"/>
  <c r="Q388" i="3" s="1"/>
  <c r="K385" i="3"/>
  <c r="K393" i="3" s="1"/>
  <c r="F385" i="3"/>
  <c r="P388" i="3" s="1"/>
  <c r="J385" i="3"/>
  <c r="O387" i="3" s="1"/>
  <c r="E385" i="3"/>
  <c r="I385" i="3"/>
  <c r="S388" i="3" s="1"/>
  <c r="D385" i="3"/>
  <c r="M392" i="3"/>
  <c r="L392" i="3"/>
  <c r="M391" i="3"/>
  <c r="L391" i="3"/>
  <c r="K391" i="3"/>
  <c r="J391" i="3"/>
  <c r="I391" i="3"/>
  <c r="H391" i="3"/>
  <c r="G391" i="3"/>
  <c r="M390" i="3"/>
  <c r="L390" i="3"/>
  <c r="K390" i="3"/>
  <c r="J390" i="3"/>
  <c r="I390" i="3"/>
  <c r="H390" i="3"/>
  <c r="G390" i="3"/>
  <c r="F390" i="3"/>
  <c r="E390" i="3"/>
  <c r="D390" i="3"/>
  <c r="C390" i="3"/>
  <c r="N353" i="3"/>
  <c r="N360" i="3"/>
  <c r="N359" i="3"/>
  <c r="N358" i="3"/>
  <c r="M353" i="3"/>
  <c r="R355" i="3" s="1"/>
  <c r="C353" i="3"/>
  <c r="C361" i="3" s="1"/>
  <c r="L353" i="3"/>
  <c r="Q355" i="3" s="1"/>
  <c r="B353" i="3"/>
  <c r="B361" i="3" s="1"/>
  <c r="H353" i="3"/>
  <c r="G353" i="3"/>
  <c r="Q356" i="3" s="1"/>
  <c r="K353" i="3"/>
  <c r="F340" i="3"/>
  <c r="F353" i="3" s="1"/>
  <c r="P356" i="3" s="1"/>
  <c r="J353" i="3"/>
  <c r="J361" i="3" s="1"/>
  <c r="E353" i="3"/>
  <c r="O356" i="3" s="1"/>
  <c r="I353" i="3"/>
  <c r="S356" i="3" s="1"/>
  <c r="D353" i="3"/>
  <c r="M360" i="3"/>
  <c r="L360" i="3"/>
  <c r="M359" i="3"/>
  <c r="L359" i="3"/>
  <c r="K359" i="3"/>
  <c r="J359" i="3"/>
  <c r="I359" i="3"/>
  <c r="H359" i="3"/>
  <c r="G359" i="3"/>
  <c r="M358" i="3"/>
  <c r="L358" i="3"/>
  <c r="K358" i="3"/>
  <c r="J358" i="3"/>
  <c r="I358" i="3"/>
  <c r="H358" i="3"/>
  <c r="G358" i="3"/>
  <c r="F358" i="3"/>
  <c r="E358" i="3"/>
  <c r="D358" i="3"/>
  <c r="C358" i="3"/>
  <c r="N321" i="3"/>
  <c r="S323" i="3" s="1"/>
  <c r="N328" i="3"/>
  <c r="N327" i="3"/>
  <c r="N326" i="3"/>
  <c r="M321" i="3"/>
  <c r="C321" i="3"/>
  <c r="C329" i="3" s="1"/>
  <c r="L321" i="3"/>
  <c r="Q323" i="3" s="1"/>
  <c r="B321" i="3"/>
  <c r="B329" i="3" s="1"/>
  <c r="H321" i="3"/>
  <c r="G321" i="3"/>
  <c r="Q324" i="3" s="1"/>
  <c r="K321" i="3"/>
  <c r="K329" i="3" s="1"/>
  <c r="F307" i="3"/>
  <c r="F308" i="3"/>
  <c r="F309" i="3"/>
  <c r="F310" i="3"/>
  <c r="F311" i="3"/>
  <c r="F312" i="3"/>
  <c r="J321" i="3"/>
  <c r="E321" i="3"/>
  <c r="O324" i="3" s="1"/>
  <c r="I321" i="3"/>
  <c r="D321" i="3"/>
  <c r="M328" i="3"/>
  <c r="L328" i="3"/>
  <c r="M327" i="3"/>
  <c r="L327" i="3"/>
  <c r="K327" i="3"/>
  <c r="J327" i="3"/>
  <c r="I327" i="3"/>
  <c r="H327" i="3"/>
  <c r="G327" i="3"/>
  <c r="M326" i="3"/>
  <c r="L326" i="3"/>
  <c r="K326" i="3"/>
  <c r="J326" i="3"/>
  <c r="I326" i="3"/>
  <c r="H326" i="3"/>
  <c r="G326" i="3"/>
  <c r="F326" i="3"/>
  <c r="E326" i="3"/>
  <c r="D326" i="3"/>
  <c r="C326" i="3"/>
  <c r="N289" i="3"/>
  <c r="N296" i="3"/>
  <c r="N295" i="3"/>
  <c r="N294" i="3"/>
  <c r="M289" i="3"/>
  <c r="R291" i="3" s="1"/>
  <c r="C289" i="3"/>
  <c r="C297" i="3" s="1"/>
  <c r="L289" i="3"/>
  <c r="Q291" i="3" s="1"/>
  <c r="B289" i="3"/>
  <c r="H289" i="3"/>
  <c r="R292" i="3" s="1"/>
  <c r="G289" i="3"/>
  <c r="K289" i="3"/>
  <c r="P291" i="3" s="1"/>
  <c r="F281" i="3"/>
  <c r="F282" i="3"/>
  <c r="J289" i="3"/>
  <c r="E289" i="3"/>
  <c r="E297" i="3" s="1"/>
  <c r="O300" i="3" s="1"/>
  <c r="I289" i="3"/>
  <c r="S292" i="3" s="1"/>
  <c r="D289" i="3"/>
  <c r="M296" i="3"/>
  <c r="L296" i="3"/>
  <c r="M295" i="3"/>
  <c r="L295" i="3"/>
  <c r="K295" i="3"/>
  <c r="J295" i="3"/>
  <c r="I295" i="3"/>
  <c r="H295" i="3"/>
  <c r="G295" i="3"/>
  <c r="M294" i="3"/>
  <c r="L294" i="3"/>
  <c r="K294" i="3"/>
  <c r="J294" i="3"/>
  <c r="I294" i="3"/>
  <c r="H294" i="3"/>
  <c r="G294" i="3"/>
  <c r="F294" i="3"/>
  <c r="E294" i="3"/>
  <c r="D294" i="3"/>
  <c r="C294" i="3"/>
  <c r="N257" i="3"/>
  <c r="N264" i="3"/>
  <c r="N263" i="3"/>
  <c r="N262" i="3"/>
  <c r="M257" i="3"/>
  <c r="C265" i="3"/>
  <c r="L265" i="3"/>
  <c r="Q267" i="3" s="1"/>
  <c r="B265" i="3"/>
  <c r="H265" i="3"/>
  <c r="R268" i="3" s="1"/>
  <c r="G265" i="3"/>
  <c r="Q268" i="3" s="1"/>
  <c r="K265" i="3"/>
  <c r="F265" i="3"/>
  <c r="P268" i="3" s="1"/>
  <c r="J265" i="3"/>
  <c r="O267" i="3" s="1"/>
  <c r="E265" i="3"/>
  <c r="I265" i="3"/>
  <c r="S268" i="3" s="1"/>
  <c r="D265" i="3"/>
  <c r="M264" i="3"/>
  <c r="L264" i="3"/>
  <c r="M263" i="3"/>
  <c r="L263" i="3"/>
  <c r="K263" i="3"/>
  <c r="J263" i="3"/>
  <c r="I263" i="3"/>
  <c r="H263" i="3"/>
  <c r="G263" i="3"/>
  <c r="M262" i="3"/>
  <c r="L262" i="3"/>
  <c r="K262" i="3"/>
  <c r="J262" i="3"/>
  <c r="I262" i="3"/>
  <c r="H262" i="3"/>
  <c r="G262" i="3"/>
  <c r="F262" i="3"/>
  <c r="E262" i="3"/>
  <c r="D262" i="3"/>
  <c r="C262" i="3"/>
  <c r="L260" i="3"/>
  <c r="L259" i="3"/>
  <c r="K259" i="3"/>
  <c r="J259" i="3"/>
  <c r="I259" i="3"/>
  <c r="H259" i="3"/>
  <c r="G259" i="3"/>
  <c r="L258" i="3"/>
  <c r="K258" i="3"/>
  <c r="J258" i="3"/>
  <c r="I258" i="3"/>
  <c r="H258" i="3"/>
  <c r="G258" i="3"/>
  <c r="F258" i="3"/>
  <c r="E258" i="3"/>
  <c r="D258" i="3"/>
  <c r="C258" i="3"/>
  <c r="N225" i="3"/>
  <c r="O226" i="3" s="1"/>
  <c r="N232" i="3"/>
  <c r="N231" i="3"/>
  <c r="N230" i="3"/>
  <c r="M225" i="3"/>
  <c r="M233" i="3" s="1"/>
  <c r="C233" i="3"/>
  <c r="L233" i="3"/>
  <c r="B233" i="3"/>
  <c r="G225" i="3"/>
  <c r="G233" i="3" s="1"/>
  <c r="K233" i="3"/>
  <c r="F233" i="3"/>
  <c r="J233" i="3"/>
  <c r="E233" i="3"/>
  <c r="I233" i="3"/>
  <c r="S236" i="3" s="1"/>
  <c r="D233" i="3"/>
  <c r="H233" i="3"/>
  <c r="R236" i="3" s="1"/>
  <c r="M232" i="3"/>
  <c r="L232" i="3"/>
  <c r="M231" i="3"/>
  <c r="L231" i="3"/>
  <c r="K231" i="3"/>
  <c r="J231" i="3"/>
  <c r="I231" i="3"/>
  <c r="H231" i="3"/>
  <c r="G231" i="3"/>
  <c r="M230" i="3"/>
  <c r="L230" i="3"/>
  <c r="K230" i="3"/>
  <c r="J230" i="3"/>
  <c r="I230" i="3"/>
  <c r="H230" i="3"/>
  <c r="G230" i="3"/>
  <c r="F230" i="3"/>
  <c r="E230" i="3"/>
  <c r="D230" i="3"/>
  <c r="C230" i="3"/>
  <c r="M228" i="3"/>
  <c r="L228" i="3"/>
  <c r="K227" i="3"/>
  <c r="J227" i="3"/>
  <c r="I227" i="3"/>
  <c r="H227" i="3"/>
  <c r="L226" i="3"/>
  <c r="K226" i="3"/>
  <c r="J226" i="3"/>
  <c r="I226" i="3"/>
  <c r="F226" i="3"/>
  <c r="E226" i="3"/>
  <c r="D226" i="3"/>
  <c r="C226" i="3"/>
  <c r="F217" i="3"/>
  <c r="N201" i="3"/>
  <c r="N200" i="3"/>
  <c r="N199" i="3"/>
  <c r="N198" i="3"/>
  <c r="N194" i="3"/>
  <c r="C193" i="3"/>
  <c r="C201" i="3" s="1"/>
  <c r="L193" i="3"/>
  <c r="B193" i="3"/>
  <c r="B201" i="3" s="1"/>
  <c r="H193" i="3"/>
  <c r="G193" i="3"/>
  <c r="G201" i="3" s="1"/>
  <c r="Q204" i="3" s="1"/>
  <c r="K193" i="3"/>
  <c r="F193" i="3"/>
  <c r="P196" i="3" s="1"/>
  <c r="J193" i="3"/>
  <c r="E193" i="3"/>
  <c r="I193" i="3"/>
  <c r="D193" i="3"/>
  <c r="M200" i="3"/>
  <c r="L200" i="3"/>
  <c r="M199" i="3"/>
  <c r="L199" i="3"/>
  <c r="K199" i="3"/>
  <c r="J199" i="3"/>
  <c r="I199" i="3"/>
  <c r="H199" i="3"/>
  <c r="G199" i="3"/>
  <c r="M198" i="3"/>
  <c r="L198" i="3"/>
  <c r="K198" i="3"/>
  <c r="J198" i="3"/>
  <c r="I198" i="3"/>
  <c r="H198" i="3"/>
  <c r="G198" i="3"/>
  <c r="F198" i="3"/>
  <c r="E198" i="3"/>
  <c r="D198" i="3"/>
  <c r="C198" i="3"/>
  <c r="N161" i="3"/>
  <c r="N168" i="3"/>
  <c r="N167" i="3"/>
  <c r="N166" i="3"/>
  <c r="M161" i="3"/>
  <c r="C169" i="3"/>
  <c r="L169" i="3"/>
  <c r="Q171" i="3" s="1"/>
  <c r="B169" i="3"/>
  <c r="H169" i="3"/>
  <c r="R172" i="3" s="1"/>
  <c r="G169" i="3"/>
  <c r="Q172" i="3" s="1"/>
  <c r="K169" i="3"/>
  <c r="F169" i="3"/>
  <c r="J169" i="3"/>
  <c r="O171" i="3" s="1"/>
  <c r="E169" i="3"/>
  <c r="O172" i="3" s="1"/>
  <c r="I169" i="3"/>
  <c r="S172" i="3" s="1"/>
  <c r="D169" i="3"/>
  <c r="M168" i="3"/>
  <c r="L168" i="3"/>
  <c r="M167" i="3"/>
  <c r="L167" i="3"/>
  <c r="K167" i="3"/>
  <c r="J167" i="3"/>
  <c r="I167" i="3"/>
  <c r="H167" i="3"/>
  <c r="G167" i="3"/>
  <c r="M166" i="3"/>
  <c r="L166" i="3"/>
  <c r="K166" i="3"/>
  <c r="J166" i="3"/>
  <c r="I166" i="3"/>
  <c r="H166" i="3"/>
  <c r="G166" i="3"/>
  <c r="F166" i="3"/>
  <c r="E166" i="3"/>
  <c r="D166" i="3"/>
  <c r="C166" i="3"/>
  <c r="L164" i="3"/>
  <c r="L163" i="3"/>
  <c r="K163" i="3"/>
  <c r="J163" i="3"/>
  <c r="I163" i="3"/>
  <c r="H163" i="3"/>
  <c r="G163" i="3"/>
  <c r="L162" i="3"/>
  <c r="K162" i="3"/>
  <c r="J162" i="3"/>
  <c r="I162" i="3"/>
  <c r="H162" i="3"/>
  <c r="G162" i="3"/>
  <c r="F162" i="3"/>
  <c r="E162" i="3"/>
  <c r="D162" i="3"/>
  <c r="C162" i="3"/>
  <c r="F154" i="3"/>
  <c r="F153" i="3"/>
  <c r="N137" i="3"/>
  <c r="N136" i="3"/>
  <c r="N135" i="3"/>
  <c r="N134" i="3"/>
  <c r="N132" i="3"/>
  <c r="N131" i="3"/>
  <c r="M129" i="3"/>
  <c r="C137" i="3"/>
  <c r="C138" i="3" s="1"/>
  <c r="L137" i="3"/>
  <c r="L140" i="3" s="1"/>
  <c r="H137" i="3"/>
  <c r="R140" i="3" s="1"/>
  <c r="G137" i="3"/>
  <c r="Q140" i="3" s="1"/>
  <c r="K137" i="3"/>
  <c r="F137" i="3"/>
  <c r="P140" i="3" s="1"/>
  <c r="J137" i="3"/>
  <c r="E137" i="3"/>
  <c r="O140" i="3" s="1"/>
  <c r="I137" i="3"/>
  <c r="S140" i="3" s="1"/>
  <c r="D137" i="3"/>
  <c r="M136" i="3"/>
  <c r="L136" i="3"/>
  <c r="M135" i="3"/>
  <c r="L135" i="3"/>
  <c r="K135" i="3"/>
  <c r="J135" i="3"/>
  <c r="I135" i="3"/>
  <c r="H135" i="3"/>
  <c r="G135" i="3"/>
  <c r="M134" i="3"/>
  <c r="L134" i="3"/>
  <c r="K134" i="3"/>
  <c r="J134" i="3"/>
  <c r="I134" i="3"/>
  <c r="H134" i="3"/>
  <c r="G134" i="3"/>
  <c r="F134" i="3"/>
  <c r="E134" i="3"/>
  <c r="D134" i="3"/>
  <c r="C134" i="3"/>
  <c r="L131" i="3"/>
  <c r="K131" i="3"/>
  <c r="J131" i="3"/>
  <c r="I131" i="3"/>
  <c r="H131" i="3"/>
  <c r="G131" i="3"/>
  <c r="L130" i="3"/>
  <c r="K130" i="3"/>
  <c r="J130" i="3"/>
  <c r="I130" i="3"/>
  <c r="H130" i="3"/>
  <c r="G130" i="3"/>
  <c r="F130" i="3"/>
  <c r="E130" i="3"/>
  <c r="D130" i="3"/>
  <c r="C130" i="3"/>
  <c r="N97" i="3"/>
  <c r="N104" i="3"/>
  <c r="N103" i="3"/>
  <c r="N102" i="3"/>
  <c r="M97" i="3"/>
  <c r="C97" i="3"/>
  <c r="C105" i="3" s="1"/>
  <c r="L97" i="3"/>
  <c r="Q99" i="3" s="1"/>
  <c r="B97" i="3"/>
  <c r="B105" i="3" s="1"/>
  <c r="H97" i="3"/>
  <c r="G97" i="3"/>
  <c r="Q100" i="3" s="1"/>
  <c r="K97" i="3"/>
  <c r="P99" i="3" s="1"/>
  <c r="F97" i="3"/>
  <c r="F105" i="3" s="1"/>
  <c r="P108" i="3" s="1"/>
  <c r="J97" i="3"/>
  <c r="O99" i="3" s="1"/>
  <c r="E97" i="3"/>
  <c r="E105" i="3" s="1"/>
  <c r="O108" i="3" s="1"/>
  <c r="I97" i="3"/>
  <c r="S100" i="3" s="1"/>
  <c r="D97" i="3"/>
  <c r="D105" i="3" s="1"/>
  <c r="M104" i="3"/>
  <c r="L104" i="3"/>
  <c r="M103" i="3"/>
  <c r="L103" i="3"/>
  <c r="K103" i="3"/>
  <c r="J103" i="3"/>
  <c r="I103" i="3"/>
  <c r="H103" i="3"/>
  <c r="G103" i="3"/>
  <c r="M102" i="3"/>
  <c r="L102" i="3"/>
  <c r="K102" i="3"/>
  <c r="J102" i="3"/>
  <c r="I102" i="3"/>
  <c r="H102" i="3"/>
  <c r="G102" i="3"/>
  <c r="F102" i="3"/>
  <c r="E102" i="3"/>
  <c r="D102" i="3"/>
  <c r="C102" i="3"/>
  <c r="M99" i="3"/>
  <c r="N65" i="3"/>
  <c r="N72" i="3"/>
  <c r="N71" i="3"/>
  <c r="N70" i="3"/>
  <c r="L65" i="3"/>
  <c r="B73" i="3"/>
  <c r="M65" i="3"/>
  <c r="H65" i="3"/>
  <c r="G73" i="3"/>
  <c r="K65" i="3"/>
  <c r="K73" i="3" s="1"/>
  <c r="F73" i="3"/>
  <c r="J65" i="3"/>
  <c r="J73" i="3" s="1"/>
  <c r="E65" i="3"/>
  <c r="I65" i="3"/>
  <c r="I73" i="3" s="1"/>
  <c r="D73" i="3"/>
  <c r="C73" i="3"/>
  <c r="M72" i="3"/>
  <c r="L72" i="3"/>
  <c r="M71" i="3"/>
  <c r="L71" i="3"/>
  <c r="K71" i="3"/>
  <c r="J71" i="3"/>
  <c r="I71" i="3"/>
  <c r="H71" i="3"/>
  <c r="G71" i="3"/>
  <c r="M70" i="3"/>
  <c r="L70" i="3"/>
  <c r="K70" i="3"/>
  <c r="J70" i="3"/>
  <c r="I70" i="3"/>
  <c r="H70" i="3"/>
  <c r="G70" i="3"/>
  <c r="F70" i="3"/>
  <c r="E70" i="3"/>
  <c r="D70" i="3"/>
  <c r="C70" i="3"/>
  <c r="G67" i="3"/>
  <c r="G66" i="3"/>
  <c r="N33" i="3"/>
  <c r="S35" i="3" s="1"/>
  <c r="M33" i="3"/>
  <c r="R35" i="3" s="1"/>
  <c r="N40" i="3"/>
  <c r="M40" i="3"/>
  <c r="N39" i="3"/>
  <c r="M39" i="3"/>
  <c r="N38" i="3"/>
  <c r="M38" i="3"/>
  <c r="F27" i="3"/>
  <c r="F26" i="3"/>
  <c r="F25" i="3"/>
  <c r="F24" i="3"/>
  <c r="F23" i="3"/>
  <c r="M8" i="3"/>
  <c r="L8" i="3"/>
  <c r="M7" i="3"/>
  <c r="L7" i="3"/>
  <c r="M5" i="3"/>
  <c r="L5" i="3"/>
  <c r="O450" i="3" l="1"/>
  <c r="S451" i="3"/>
  <c r="N489" i="3"/>
  <c r="S491" i="3" s="1"/>
  <c r="S483" i="3"/>
  <c r="N521" i="3"/>
  <c r="S515" i="3"/>
  <c r="N553" i="3"/>
  <c r="S555" i="3" s="1"/>
  <c r="S547" i="3"/>
  <c r="O801" i="3"/>
  <c r="S802" i="3"/>
  <c r="O897" i="3"/>
  <c r="S898" i="3"/>
  <c r="N936" i="3"/>
  <c r="S930" i="3"/>
  <c r="N1096" i="3"/>
  <c r="S1098" i="3" s="1"/>
  <c r="S1090" i="3"/>
  <c r="O1121" i="3"/>
  <c r="S1122" i="3"/>
  <c r="O1153" i="3"/>
  <c r="S1154" i="3"/>
  <c r="N1352" i="3"/>
  <c r="S1346" i="3"/>
  <c r="N1442" i="3"/>
  <c r="S1442" i="3"/>
  <c r="I489" i="3"/>
  <c r="S492" i="3" s="1"/>
  <c r="S484" i="3"/>
  <c r="I1160" i="3"/>
  <c r="S1163" i="3" s="1"/>
  <c r="S1155" i="3"/>
  <c r="N579" i="3"/>
  <c r="S579" i="3"/>
  <c r="O610" i="3"/>
  <c r="S611" i="3"/>
  <c r="O642" i="3"/>
  <c r="S643" i="3"/>
  <c r="N681" i="3"/>
  <c r="S675" i="3"/>
  <c r="N745" i="3"/>
  <c r="S747" i="3" s="1"/>
  <c r="S739" i="3"/>
  <c r="N771" i="3"/>
  <c r="S771" i="3"/>
  <c r="I872" i="3"/>
  <c r="S875" i="3" s="1"/>
  <c r="S867" i="3"/>
  <c r="N1026" i="3"/>
  <c r="S1026" i="3"/>
  <c r="N1192" i="3"/>
  <c r="S1194" i="3" s="1"/>
  <c r="S1186" i="3"/>
  <c r="I1256" i="3"/>
  <c r="S1259" i="3" s="1"/>
  <c r="S1251" i="3"/>
  <c r="I1288" i="3"/>
  <c r="S1291" i="3" s="1"/>
  <c r="S1283" i="3"/>
  <c r="N1384" i="3"/>
  <c r="S1386" i="3" s="1"/>
  <c r="S1378" i="3"/>
  <c r="I25" i="4"/>
  <c r="Q33" i="4"/>
  <c r="N1416" i="3"/>
  <c r="S1418" i="3" s="1"/>
  <c r="S1410" i="3"/>
  <c r="P32" i="4"/>
  <c r="Q905" i="3"/>
  <c r="O24" i="4"/>
  <c r="R362" i="3"/>
  <c r="N962" i="3"/>
  <c r="S962" i="3"/>
  <c r="I1128" i="3"/>
  <c r="S1131" i="3" s="1"/>
  <c r="S1123" i="3"/>
  <c r="I617" i="3"/>
  <c r="S620" i="3" s="1"/>
  <c r="S612" i="3"/>
  <c r="I649" i="3"/>
  <c r="S652" i="3" s="1"/>
  <c r="S644" i="3"/>
  <c r="I681" i="3"/>
  <c r="S684" i="3" s="1"/>
  <c r="S676" i="3"/>
  <c r="O833" i="3"/>
  <c r="S834" i="3"/>
  <c r="N872" i="3"/>
  <c r="S874" i="3" s="1"/>
  <c r="S866" i="3"/>
  <c r="I1064" i="3"/>
  <c r="S1067" i="3" s="1"/>
  <c r="S1059" i="3"/>
  <c r="N1224" i="3"/>
  <c r="S1218" i="3"/>
  <c r="O1249" i="3"/>
  <c r="S1250" i="3"/>
  <c r="N1288" i="3"/>
  <c r="S1290" i="3" s="1"/>
  <c r="S1282" i="3"/>
  <c r="N1320" i="3"/>
  <c r="S1314" i="3"/>
  <c r="I24" i="4"/>
  <c r="K25" i="4"/>
  <c r="I31" i="4"/>
  <c r="Q25" i="4"/>
  <c r="Q1449" i="3"/>
  <c r="Q202" i="3"/>
  <c r="Q873" i="3"/>
  <c r="O1481" i="3"/>
  <c r="S1482" i="3"/>
  <c r="N393" i="3"/>
  <c r="S395" i="3" s="1"/>
  <c r="S387" i="3"/>
  <c r="M835" i="3"/>
  <c r="R834" i="3"/>
  <c r="M963" i="3"/>
  <c r="R962" i="3"/>
  <c r="M1346" i="3"/>
  <c r="R1346" i="3"/>
  <c r="M1411" i="3"/>
  <c r="R1410" i="3"/>
  <c r="Q1321" i="3"/>
  <c r="R1321" i="3"/>
  <c r="Q1193" i="3"/>
  <c r="R1193" i="3"/>
  <c r="N195" i="3"/>
  <c r="S196" i="3"/>
  <c r="O354" i="3"/>
  <c r="S355" i="3"/>
  <c r="O66" i="3"/>
  <c r="S67" i="3"/>
  <c r="I329" i="3"/>
  <c r="S332" i="3" s="1"/>
  <c r="S324" i="3"/>
  <c r="O418" i="3"/>
  <c r="S419" i="3"/>
  <c r="M489" i="3"/>
  <c r="R491" i="3" s="1"/>
  <c r="R483" i="3"/>
  <c r="H553" i="3"/>
  <c r="R556" i="3" s="1"/>
  <c r="R548" i="3"/>
  <c r="M808" i="3"/>
  <c r="R810" i="3" s="1"/>
  <c r="R802" i="3"/>
  <c r="H872" i="3"/>
  <c r="R875" i="3" s="1"/>
  <c r="R867" i="3"/>
  <c r="M872" i="3"/>
  <c r="R874" i="3" s="1"/>
  <c r="R866" i="3"/>
  <c r="M1224" i="3"/>
  <c r="R1226" i="3" s="1"/>
  <c r="R1218" i="3"/>
  <c r="H1256" i="3"/>
  <c r="R1259" i="3" s="1"/>
  <c r="R1251" i="3"/>
  <c r="M1256" i="3"/>
  <c r="R1258" i="3" s="1"/>
  <c r="R1250" i="3"/>
  <c r="M1320" i="3"/>
  <c r="R1322" i="3" s="1"/>
  <c r="R1314" i="3"/>
  <c r="R1257" i="3"/>
  <c r="R1033" i="3"/>
  <c r="O162" i="3"/>
  <c r="S163" i="3"/>
  <c r="O258" i="3"/>
  <c r="S259" i="3"/>
  <c r="I425" i="3"/>
  <c r="S428" i="3" s="1"/>
  <c r="S420" i="3"/>
  <c r="C482" i="3"/>
  <c r="M585" i="3"/>
  <c r="R587" i="3" s="1"/>
  <c r="R579" i="3"/>
  <c r="H617" i="3"/>
  <c r="R620" i="3" s="1"/>
  <c r="R612" i="3"/>
  <c r="M617" i="3"/>
  <c r="R619" i="3" s="1"/>
  <c r="R611" i="3"/>
  <c r="H649" i="3"/>
  <c r="R652" i="3" s="1"/>
  <c r="R644" i="3"/>
  <c r="H681" i="3"/>
  <c r="R684" i="3" s="1"/>
  <c r="R676" i="3"/>
  <c r="M681" i="3"/>
  <c r="R683" i="3" s="1"/>
  <c r="R675" i="3"/>
  <c r="H739" i="3"/>
  <c r="R740" i="3"/>
  <c r="M740" i="3"/>
  <c r="R739" i="3"/>
  <c r="M777" i="3"/>
  <c r="R779" i="3" s="1"/>
  <c r="R771" i="3"/>
  <c r="M833" i="3"/>
  <c r="M904" i="3"/>
  <c r="R906" i="3" s="1"/>
  <c r="R898" i="3"/>
  <c r="M1096" i="3"/>
  <c r="R1098" i="3" s="1"/>
  <c r="R1090" i="3"/>
  <c r="M1128" i="3"/>
  <c r="R1130" i="3" s="1"/>
  <c r="R1122" i="3"/>
  <c r="M1160" i="3"/>
  <c r="R1162" i="3" s="1"/>
  <c r="R1154" i="3"/>
  <c r="M1442" i="3"/>
  <c r="R1442" i="3"/>
  <c r="R618" i="3"/>
  <c r="O98" i="3"/>
  <c r="S99" i="3"/>
  <c r="O202" i="3"/>
  <c r="S203" i="3"/>
  <c r="C234" i="3"/>
  <c r="O138" i="3"/>
  <c r="S139" i="3"/>
  <c r="O290" i="3"/>
  <c r="S291" i="3"/>
  <c r="M1000" i="3"/>
  <c r="R1002" i="3" s="1"/>
  <c r="R994" i="3"/>
  <c r="M1032" i="3"/>
  <c r="R1034" i="3" s="1"/>
  <c r="R1026" i="3"/>
  <c r="H1064" i="3"/>
  <c r="R1067" i="3" s="1"/>
  <c r="R1059" i="3"/>
  <c r="M1185" i="3"/>
  <c r="R1186" i="3"/>
  <c r="O1386" i="3"/>
  <c r="M1475" i="3"/>
  <c r="R1474" i="3"/>
  <c r="Q1417" i="3"/>
  <c r="R1417" i="3"/>
  <c r="R682" i="3"/>
  <c r="O1067" i="3"/>
  <c r="P1098" i="3"/>
  <c r="P1097" i="3"/>
  <c r="H105" i="3"/>
  <c r="R108" i="3" s="1"/>
  <c r="R100" i="3"/>
  <c r="M105" i="3"/>
  <c r="R107" i="3" s="1"/>
  <c r="R99" i="3"/>
  <c r="H201" i="3"/>
  <c r="R204" i="3" s="1"/>
  <c r="R196" i="3"/>
  <c r="H329" i="3"/>
  <c r="R332" i="3" s="1"/>
  <c r="R324" i="3"/>
  <c r="M73" i="3"/>
  <c r="R75" i="3" s="1"/>
  <c r="R67" i="3"/>
  <c r="M260" i="3"/>
  <c r="R259" i="3"/>
  <c r="J355" i="3"/>
  <c r="M355" i="3"/>
  <c r="R356" i="3"/>
  <c r="H386" i="3"/>
  <c r="R388" i="3"/>
  <c r="Q619" i="3"/>
  <c r="Q683" i="3"/>
  <c r="P1226" i="3"/>
  <c r="P1451" i="3"/>
  <c r="Q1385" i="3"/>
  <c r="M163" i="3"/>
  <c r="R163" i="3"/>
  <c r="I138" i="3"/>
  <c r="D266" i="3"/>
  <c r="Q684" i="3"/>
  <c r="C969" i="3"/>
  <c r="Q1034" i="3"/>
  <c r="Q1323" i="3"/>
  <c r="P1450" i="3"/>
  <c r="Q74" i="3"/>
  <c r="M329" i="3"/>
  <c r="R331" i="3" s="1"/>
  <c r="R323" i="3"/>
  <c r="H419" i="3"/>
  <c r="R420" i="3"/>
  <c r="M420" i="3"/>
  <c r="R419" i="3"/>
  <c r="J67" i="3"/>
  <c r="M132" i="3"/>
  <c r="R131" i="3"/>
  <c r="L292" i="3"/>
  <c r="J323" i="3"/>
  <c r="K322" i="3"/>
  <c r="Q1194" i="3"/>
  <c r="O1290" i="3"/>
  <c r="Q1386" i="3"/>
  <c r="M100" i="3"/>
  <c r="L516" i="3"/>
  <c r="M676" i="3"/>
  <c r="J842" i="3"/>
  <c r="M840" i="3"/>
  <c r="D937" i="3"/>
  <c r="P937" i="3"/>
  <c r="Q554" i="3"/>
  <c r="L66" i="3"/>
  <c r="D234" i="3"/>
  <c r="H291" i="3"/>
  <c r="K418" i="3"/>
  <c r="I938" i="3"/>
  <c r="K938" i="3"/>
  <c r="Q43" i="3"/>
  <c r="R42" i="3"/>
  <c r="Q1035" i="3"/>
  <c r="G810" i="3"/>
  <c r="Q394" i="3"/>
  <c r="Q170" i="3"/>
  <c r="H33" i="4"/>
  <c r="K66" i="3"/>
  <c r="H171" i="3"/>
  <c r="M226" i="3"/>
  <c r="M259" i="3"/>
  <c r="N291" i="3"/>
  <c r="I323" i="3"/>
  <c r="I450" i="3"/>
  <c r="P491" i="3"/>
  <c r="J651" i="3"/>
  <c r="J1097" i="3"/>
  <c r="H1153" i="3"/>
  <c r="N1251" i="3"/>
  <c r="E1313" i="3"/>
  <c r="I1417" i="3"/>
  <c r="C24" i="4"/>
  <c r="H25" i="4"/>
  <c r="L25" i="4"/>
  <c r="F24" i="4"/>
  <c r="O25" i="4"/>
  <c r="P33" i="4"/>
  <c r="Q32" i="4"/>
  <c r="Q452" i="3"/>
  <c r="Q547" i="3"/>
  <c r="Q644" i="3"/>
  <c r="Q740" i="3"/>
  <c r="Q811" i="3"/>
  <c r="Q867" i="3"/>
  <c r="Q937" i="3"/>
  <c r="Q1282" i="3"/>
  <c r="Q1315" i="3"/>
  <c r="Q586" i="3"/>
  <c r="Q1129" i="3"/>
  <c r="Q779" i="3"/>
  <c r="Q676" i="3"/>
  <c r="L995" i="3"/>
  <c r="Q994" i="3"/>
  <c r="H1441" i="3"/>
  <c r="Q1443" i="3"/>
  <c r="Q522" i="3"/>
  <c r="K67" i="3"/>
  <c r="C194" i="3"/>
  <c r="M258" i="3"/>
  <c r="J386" i="3"/>
  <c r="M452" i="3"/>
  <c r="G489" i="3"/>
  <c r="Q492" i="3" s="1"/>
  <c r="Q484" i="3"/>
  <c r="M1026" i="3"/>
  <c r="G1058" i="3"/>
  <c r="K1160" i="3"/>
  <c r="P1162" i="3" s="1"/>
  <c r="C1153" i="3"/>
  <c r="D24" i="4"/>
  <c r="I32" i="4"/>
  <c r="K24" i="4"/>
  <c r="D32" i="4"/>
  <c r="O34" i="4"/>
  <c r="P25" i="4"/>
  <c r="Q515" i="3"/>
  <c r="Q556" i="3"/>
  <c r="Q611" i="3"/>
  <c r="Q748" i="3"/>
  <c r="Q1027" i="3"/>
  <c r="Q1058" i="3"/>
  <c r="Q1283" i="3"/>
  <c r="Q483" i="3"/>
  <c r="Q1123" i="3"/>
  <c r="L68" i="3"/>
  <c r="K171" i="3"/>
  <c r="J387" i="3"/>
  <c r="O970" i="3"/>
  <c r="J1128" i="3"/>
  <c r="O1130" i="3" s="1"/>
  <c r="F31" i="4"/>
  <c r="F32" i="4" s="1"/>
  <c r="B31" i="4"/>
  <c r="Q26" i="4"/>
  <c r="Q548" i="3"/>
  <c r="Q643" i="3"/>
  <c r="Q866" i="3"/>
  <c r="Q1059" i="3"/>
  <c r="Q1289" i="3"/>
  <c r="Q1225" i="3"/>
  <c r="Q675" i="3"/>
  <c r="Q969" i="3"/>
  <c r="Q970" i="3"/>
  <c r="Q971" i="3"/>
  <c r="Q841" i="3"/>
  <c r="Q843" i="3"/>
  <c r="Q490" i="3"/>
  <c r="Q491" i="3"/>
  <c r="P490" i="3"/>
  <c r="Q67" i="3"/>
  <c r="C746" i="3"/>
  <c r="K1034" i="3"/>
  <c r="L291" i="3"/>
  <c r="G586" i="3"/>
  <c r="I1249" i="3"/>
  <c r="I1386" i="3"/>
  <c r="Q228" i="3"/>
  <c r="L201" i="3"/>
  <c r="Q203" i="3" s="1"/>
  <c r="Q195" i="3"/>
  <c r="J482" i="3"/>
  <c r="K650" i="3"/>
  <c r="D1385" i="3"/>
  <c r="Q395" i="3"/>
  <c r="Q196" i="3"/>
  <c r="F937" i="3"/>
  <c r="N1443" i="3"/>
  <c r="Q387" i="3"/>
  <c r="Q139" i="3"/>
  <c r="H170" i="3"/>
  <c r="L297" i="3"/>
  <c r="Q299" i="3" s="1"/>
  <c r="L451" i="3"/>
  <c r="Q330" i="3"/>
  <c r="Q292" i="3"/>
  <c r="Q236" i="3"/>
  <c r="Q234" i="3"/>
  <c r="E194" i="3"/>
  <c r="N546" i="3"/>
  <c r="M643" i="3"/>
  <c r="N642" i="3"/>
  <c r="L778" i="3"/>
  <c r="M802" i="3"/>
  <c r="M834" i="3"/>
  <c r="L939" i="3"/>
  <c r="K1154" i="3"/>
  <c r="F1385" i="3"/>
  <c r="N1448" i="3"/>
  <c r="N169" i="3"/>
  <c r="K994" i="3"/>
  <c r="P995" i="3"/>
  <c r="P1385" i="3"/>
  <c r="D586" i="3"/>
  <c r="M779" i="3"/>
  <c r="F840" i="3"/>
  <c r="P843" i="3" s="1"/>
  <c r="P835" i="3"/>
  <c r="C1097" i="3"/>
  <c r="J1122" i="3"/>
  <c r="D1193" i="3"/>
  <c r="H1417" i="3"/>
  <c r="P905" i="3"/>
  <c r="P1058" i="3"/>
  <c r="P1250" i="3"/>
  <c r="I170" i="3"/>
  <c r="M195" i="3"/>
  <c r="D322" i="3"/>
  <c r="E418" i="3"/>
  <c r="M450" i="3"/>
  <c r="L586" i="3"/>
  <c r="J611" i="3"/>
  <c r="G833" i="3"/>
  <c r="G1025" i="3"/>
  <c r="H1225" i="3"/>
  <c r="E1256" i="3"/>
  <c r="O1259" i="3" s="1"/>
  <c r="F1288" i="3"/>
  <c r="P1291" i="3" s="1"/>
  <c r="P1059" i="3"/>
  <c r="P1155" i="3"/>
  <c r="P1386" i="3"/>
  <c r="P1129" i="3"/>
  <c r="P1034" i="3"/>
  <c r="H290" i="3"/>
  <c r="M675" i="3"/>
  <c r="K779" i="3"/>
  <c r="N867" i="3"/>
  <c r="J906" i="3"/>
  <c r="L938" i="3"/>
  <c r="K969" i="3"/>
  <c r="L1026" i="3"/>
  <c r="P867" i="3"/>
  <c r="P938" i="3"/>
  <c r="P1314" i="3"/>
  <c r="P1289" i="3"/>
  <c r="G74" i="3"/>
  <c r="I99" i="3"/>
  <c r="L100" i="3"/>
  <c r="L138" i="3"/>
  <c r="M324" i="3"/>
  <c r="M387" i="3"/>
  <c r="N386" i="3"/>
  <c r="M484" i="3"/>
  <c r="N580" i="3"/>
  <c r="K834" i="3"/>
  <c r="G905" i="3"/>
  <c r="L971" i="3"/>
  <c r="I1001" i="3"/>
  <c r="E1033" i="3"/>
  <c r="D1033" i="3"/>
  <c r="L1154" i="3"/>
  <c r="F1193" i="3"/>
  <c r="K1449" i="3"/>
  <c r="P906" i="3"/>
  <c r="P1122" i="3"/>
  <c r="P1387" i="3"/>
  <c r="L139" i="3"/>
  <c r="M644" i="3"/>
  <c r="L1483" i="3"/>
  <c r="P650" i="3"/>
  <c r="P842" i="3"/>
  <c r="P907" i="3"/>
  <c r="P1449" i="3"/>
  <c r="Q42" i="3"/>
  <c r="N297" i="3"/>
  <c r="J515" i="3"/>
  <c r="E738" i="3"/>
  <c r="D809" i="3"/>
  <c r="L843" i="3"/>
  <c r="K865" i="3"/>
  <c r="H905" i="3"/>
  <c r="N929" i="3"/>
  <c r="J1090" i="3"/>
  <c r="D1096" i="3"/>
  <c r="D1097" i="3" s="1"/>
  <c r="H1098" i="3"/>
  <c r="F1160" i="3"/>
  <c r="F1161" i="3" s="1"/>
  <c r="O1195" i="3"/>
  <c r="K1386" i="3"/>
  <c r="P451" i="3"/>
  <c r="P588" i="3"/>
  <c r="P652" i="3"/>
  <c r="P714" i="3"/>
  <c r="O1194" i="3"/>
  <c r="M1282" i="3"/>
  <c r="P644" i="3"/>
  <c r="M1219" i="3"/>
  <c r="G75" i="3"/>
  <c r="L227" i="3"/>
  <c r="I266" i="3"/>
  <c r="J290" i="3"/>
  <c r="H450" i="3"/>
  <c r="K610" i="3"/>
  <c r="L739" i="3"/>
  <c r="F865" i="3"/>
  <c r="E865" i="3"/>
  <c r="F993" i="3"/>
  <c r="P643" i="3"/>
  <c r="E138" i="3"/>
  <c r="G451" i="3"/>
  <c r="G651" i="3"/>
  <c r="J809" i="3"/>
  <c r="M865" i="3"/>
  <c r="G993" i="3"/>
  <c r="P483" i="3"/>
  <c r="P739" i="3"/>
  <c r="N34" i="3"/>
  <c r="I386" i="3"/>
  <c r="C418" i="3"/>
  <c r="L457" i="3"/>
  <c r="Q459" i="3" s="1"/>
  <c r="D482" i="3"/>
  <c r="E546" i="3"/>
  <c r="F738" i="3"/>
  <c r="K810" i="3"/>
  <c r="N803" i="3"/>
  <c r="L867" i="3"/>
  <c r="E872" i="3"/>
  <c r="O875" i="3" s="1"/>
  <c r="K970" i="3"/>
  <c r="F1000" i="3"/>
  <c r="K1002" i="3" s="1"/>
  <c r="M1033" i="3"/>
  <c r="H1057" i="3"/>
  <c r="F1249" i="3"/>
  <c r="K1354" i="3"/>
  <c r="P106" i="3"/>
  <c r="P484" i="3"/>
  <c r="P548" i="3"/>
  <c r="P611" i="3"/>
  <c r="K75" i="3"/>
  <c r="F201" i="3"/>
  <c r="P204" i="3" s="1"/>
  <c r="K267" i="3"/>
  <c r="E361" i="3"/>
  <c r="O364" i="3" s="1"/>
  <c r="J393" i="3"/>
  <c r="O395" i="3" s="1"/>
  <c r="M546" i="3"/>
  <c r="L611" i="3"/>
  <c r="L937" i="3"/>
  <c r="K1098" i="3"/>
  <c r="M1217" i="3"/>
  <c r="P547" i="3"/>
  <c r="P675" i="3"/>
  <c r="P554" i="3"/>
  <c r="G450" i="3"/>
  <c r="L547" i="3"/>
  <c r="H810" i="3"/>
  <c r="D969" i="3"/>
  <c r="M1154" i="3"/>
  <c r="K1153" i="3"/>
  <c r="M1186" i="3"/>
  <c r="J1194" i="3"/>
  <c r="K1226" i="3"/>
  <c r="M1441" i="3"/>
  <c r="P587" i="3"/>
  <c r="P651" i="3"/>
  <c r="G297" i="3"/>
  <c r="Q300" i="3" s="1"/>
  <c r="B489" i="3"/>
  <c r="M936" i="3"/>
  <c r="P330" i="3"/>
  <c r="P394" i="3"/>
  <c r="L235" i="3"/>
  <c r="L388" i="3"/>
  <c r="L548" i="3"/>
  <c r="J547" i="3"/>
  <c r="K587" i="3"/>
  <c r="F610" i="3"/>
  <c r="N649" i="3"/>
  <c r="K745" i="3"/>
  <c r="K746" i="3" s="1"/>
  <c r="J778" i="3"/>
  <c r="L969" i="3"/>
  <c r="K1282" i="3"/>
  <c r="I1354" i="3"/>
  <c r="P100" i="3"/>
  <c r="P236" i="3"/>
  <c r="K201" i="3"/>
  <c r="P203" i="3" s="1"/>
  <c r="P195" i="3"/>
  <c r="M201" i="3"/>
  <c r="I291" i="3"/>
  <c r="M356" i="3"/>
  <c r="E426" i="3"/>
  <c r="C489" i="3"/>
  <c r="C490" i="3" s="1"/>
  <c r="M515" i="3"/>
  <c r="M548" i="3"/>
  <c r="J553" i="3"/>
  <c r="O555" i="3" s="1"/>
  <c r="G738" i="3"/>
  <c r="F809" i="3"/>
  <c r="J872" i="3"/>
  <c r="J873" i="3" s="1"/>
  <c r="F905" i="3"/>
  <c r="O1419" i="3"/>
  <c r="P234" i="3"/>
  <c r="P419" i="3"/>
  <c r="P139" i="3"/>
  <c r="L452" i="3"/>
  <c r="L514" i="3"/>
  <c r="G675" i="3"/>
  <c r="N840" i="3"/>
  <c r="M898" i="3"/>
  <c r="G937" i="3"/>
  <c r="J969" i="3"/>
  <c r="K1033" i="3"/>
  <c r="H1281" i="3"/>
  <c r="L1315" i="3"/>
  <c r="N1347" i="3"/>
  <c r="P75" i="3"/>
  <c r="G99" i="3"/>
  <c r="I201" i="3"/>
  <c r="S204" i="3" s="1"/>
  <c r="G227" i="3"/>
  <c r="K354" i="3"/>
  <c r="M419" i="3"/>
  <c r="M553" i="3"/>
  <c r="M579" i="3"/>
  <c r="N585" i="3"/>
  <c r="K739" i="3"/>
  <c r="N747" i="3"/>
  <c r="M897" i="3"/>
  <c r="M930" i="3"/>
  <c r="N930" i="3"/>
  <c r="I1002" i="3"/>
  <c r="G1002" i="3"/>
  <c r="L1034" i="3"/>
  <c r="I1418" i="3"/>
  <c r="D1441" i="3"/>
  <c r="C1481" i="3"/>
  <c r="P67" i="3"/>
  <c r="P172" i="3"/>
  <c r="P267" i="3"/>
  <c r="P331" i="3"/>
  <c r="P355" i="3"/>
  <c r="I67" i="3"/>
  <c r="H107" i="3"/>
  <c r="L170" i="3"/>
  <c r="G226" i="3"/>
  <c r="G234" i="3"/>
  <c r="L387" i="3"/>
  <c r="M578" i="3"/>
  <c r="I587" i="3"/>
  <c r="K841" i="3"/>
  <c r="M899" i="3"/>
  <c r="E1121" i="3"/>
  <c r="N1128" i="3"/>
  <c r="N1217" i="3"/>
  <c r="E1417" i="3"/>
  <c r="C1417" i="3"/>
  <c r="P171" i="3"/>
  <c r="P395" i="3"/>
  <c r="M67" i="3"/>
  <c r="H99" i="3"/>
  <c r="J139" i="3"/>
  <c r="H226" i="3"/>
  <c r="M580" i="3"/>
  <c r="F586" i="3"/>
  <c r="J610" i="3"/>
  <c r="K778" i="3"/>
  <c r="H865" i="3"/>
  <c r="H906" i="3"/>
  <c r="M929" i="3"/>
  <c r="N963" i="3"/>
  <c r="C1001" i="3"/>
  <c r="I1090" i="3"/>
  <c r="G1193" i="3"/>
  <c r="M1218" i="3"/>
  <c r="L1281" i="3"/>
  <c r="M1283" i="3"/>
  <c r="L1354" i="3"/>
  <c r="L1385" i="3"/>
  <c r="L1481" i="3"/>
  <c r="P323" i="3"/>
  <c r="P387" i="3"/>
  <c r="G874" i="3"/>
  <c r="L651" i="3"/>
  <c r="D98" i="3"/>
  <c r="H138" i="3"/>
  <c r="K170" i="3"/>
  <c r="N163" i="3"/>
  <c r="K195" i="3"/>
  <c r="E234" i="3"/>
  <c r="E266" i="3"/>
  <c r="L267" i="3"/>
  <c r="L714" i="3"/>
  <c r="N1386" i="3"/>
  <c r="O292" i="3"/>
  <c r="O355" i="3"/>
  <c r="O961" i="3"/>
  <c r="O139" i="3"/>
  <c r="I105" i="3"/>
  <c r="I139" i="3"/>
  <c r="N164" i="3"/>
  <c r="E201" i="3"/>
  <c r="O204" i="3" s="1"/>
  <c r="O196" i="3"/>
  <c r="K234" i="3"/>
  <c r="I297" i="3"/>
  <c r="N356" i="3"/>
  <c r="M451" i="3"/>
  <c r="B457" i="3"/>
  <c r="I547" i="3"/>
  <c r="G554" i="3"/>
  <c r="I586" i="3"/>
  <c r="K618" i="3"/>
  <c r="F745" i="3"/>
  <c r="P748" i="3" s="1"/>
  <c r="M778" i="3"/>
  <c r="I809" i="3"/>
  <c r="H841" i="3"/>
  <c r="N835" i="3"/>
  <c r="K937" i="3"/>
  <c r="E1001" i="3"/>
  <c r="H1002" i="3"/>
  <c r="L1033" i="3"/>
  <c r="N1032" i="3"/>
  <c r="G1064" i="3"/>
  <c r="Q1067" i="3" s="1"/>
  <c r="G1098" i="3"/>
  <c r="G1226" i="3"/>
  <c r="M1251" i="3"/>
  <c r="M1313" i="3"/>
  <c r="L1355" i="3"/>
  <c r="J1386" i="3"/>
  <c r="L1387" i="3"/>
  <c r="K1482" i="3"/>
  <c r="M1480" i="3"/>
  <c r="M1482" i="3" s="1"/>
  <c r="O67" i="3"/>
  <c r="O611" i="3"/>
  <c r="O811" i="3"/>
  <c r="O1123" i="3"/>
  <c r="O938" i="3"/>
  <c r="O1409" i="3"/>
  <c r="O1065" i="3"/>
  <c r="O1345" i="3"/>
  <c r="O236" i="3"/>
  <c r="J201" i="3"/>
  <c r="O203" i="3" s="1"/>
  <c r="O195" i="3"/>
  <c r="M265" i="3"/>
  <c r="N324" i="3"/>
  <c r="I354" i="3"/>
  <c r="H361" i="3"/>
  <c r="N457" i="3"/>
  <c r="G587" i="3"/>
  <c r="L644" i="3"/>
  <c r="E674" i="3"/>
  <c r="M706" i="3"/>
  <c r="I739" i="3"/>
  <c r="M745" i="3"/>
  <c r="R747" i="3" s="1"/>
  <c r="G906" i="3"/>
  <c r="O420" i="3"/>
  <c r="O483" i="3"/>
  <c r="O675" i="3"/>
  <c r="O810" i="3"/>
  <c r="O1059" i="3"/>
  <c r="O1154" i="3"/>
  <c r="O1282" i="3"/>
  <c r="O739" i="3"/>
  <c r="O1289" i="3"/>
  <c r="O1377" i="3"/>
  <c r="O546" i="3"/>
  <c r="D170" i="3"/>
  <c r="L172" i="3"/>
  <c r="J450" i="3"/>
  <c r="L459" i="3"/>
  <c r="L524" i="3"/>
  <c r="K642" i="3"/>
  <c r="M867" i="3"/>
  <c r="I906" i="3"/>
  <c r="N1002" i="3"/>
  <c r="I1225" i="3"/>
  <c r="N1313" i="3"/>
  <c r="E1441" i="3"/>
  <c r="N1473" i="3"/>
  <c r="O75" i="3"/>
  <c r="O323" i="3"/>
  <c r="O548" i="3"/>
  <c r="O612" i="3"/>
  <c r="O676" i="3"/>
  <c r="O865" i="3"/>
  <c r="O1155" i="3"/>
  <c r="O1417" i="3"/>
  <c r="O578" i="3"/>
  <c r="O1025" i="3"/>
  <c r="O1281" i="3"/>
  <c r="O386" i="3"/>
  <c r="O322" i="3"/>
  <c r="G171" i="3"/>
  <c r="G235" i="3"/>
  <c r="J291" i="3"/>
  <c r="G393" i="3"/>
  <c r="Q396" i="3" s="1"/>
  <c r="E521" i="3"/>
  <c r="O524" i="3" s="1"/>
  <c r="M588" i="3"/>
  <c r="L675" i="3"/>
  <c r="E841" i="3"/>
  <c r="L842" i="3"/>
  <c r="J1002" i="3"/>
  <c r="C1033" i="3"/>
  <c r="N1025" i="3"/>
  <c r="H1058" i="3"/>
  <c r="N1067" i="3"/>
  <c r="M1155" i="3"/>
  <c r="C1193" i="3"/>
  <c r="J1417" i="3"/>
  <c r="E1448" i="3"/>
  <c r="F1449" i="3" s="1"/>
  <c r="L1449" i="3"/>
  <c r="O388" i="3"/>
  <c r="O651" i="3"/>
  <c r="O1387" i="3"/>
  <c r="O1089" i="3"/>
  <c r="O514" i="3"/>
  <c r="F106" i="3"/>
  <c r="G266" i="3"/>
  <c r="K386" i="3"/>
  <c r="K450" i="3"/>
  <c r="M482" i="3"/>
  <c r="K483" i="3"/>
  <c r="G546" i="3"/>
  <c r="L642" i="3"/>
  <c r="D642" i="3"/>
  <c r="K714" i="3"/>
  <c r="E745" i="3"/>
  <c r="O748" i="3" s="1"/>
  <c r="G778" i="3"/>
  <c r="C865" i="3"/>
  <c r="C937" i="3"/>
  <c r="F969" i="3"/>
  <c r="N1027" i="3"/>
  <c r="N1059" i="3"/>
  <c r="K1122" i="3"/>
  <c r="M1153" i="3"/>
  <c r="D1161" i="3"/>
  <c r="K1385" i="3"/>
  <c r="H1450" i="3"/>
  <c r="M1474" i="3"/>
  <c r="O588" i="3"/>
  <c r="O843" i="3"/>
  <c r="O873" i="3"/>
  <c r="O1035" i="3"/>
  <c r="O929" i="3"/>
  <c r="O1097" i="3"/>
  <c r="K99" i="3"/>
  <c r="L386" i="3"/>
  <c r="L450" i="3"/>
  <c r="L483" i="3"/>
  <c r="N484" i="3"/>
  <c r="K546" i="3"/>
  <c r="M642" i="3"/>
  <c r="E682" i="3"/>
  <c r="K706" i="3"/>
  <c r="N706" i="3"/>
  <c r="L875" i="3"/>
  <c r="K906" i="3"/>
  <c r="M1025" i="3"/>
  <c r="M1099" i="3"/>
  <c r="N1185" i="3"/>
  <c r="M1250" i="3"/>
  <c r="C1249" i="3"/>
  <c r="M1473" i="3"/>
  <c r="O291" i="3"/>
  <c r="O363" i="3"/>
  <c r="O394" i="3"/>
  <c r="O451" i="3"/>
  <c r="O515" i="3"/>
  <c r="O643" i="3"/>
  <c r="O842" i="3"/>
  <c r="O906" i="3"/>
  <c r="O1091" i="3"/>
  <c r="O1250" i="3"/>
  <c r="O1314" i="3"/>
  <c r="O1313" i="3"/>
  <c r="O674" i="3"/>
  <c r="O490" i="3"/>
  <c r="O1441" i="3"/>
  <c r="O1057" i="3"/>
  <c r="O1217" i="3"/>
  <c r="O1001" i="3"/>
  <c r="H73" i="3"/>
  <c r="H74" i="3" s="1"/>
  <c r="N67" i="3"/>
  <c r="D106" i="3"/>
  <c r="H235" i="3"/>
  <c r="K361" i="3"/>
  <c r="P363" i="3" s="1"/>
  <c r="F417" i="3"/>
  <c r="M425" i="3"/>
  <c r="M427" i="3" s="1"/>
  <c r="L484" i="3"/>
  <c r="D553" i="3"/>
  <c r="D554" i="3" s="1"/>
  <c r="M612" i="3"/>
  <c r="L643" i="3"/>
  <c r="K682" i="3"/>
  <c r="L748" i="3"/>
  <c r="I810" i="3"/>
  <c r="H937" i="3"/>
  <c r="G1001" i="3"/>
  <c r="K1001" i="3"/>
  <c r="G1026" i="3"/>
  <c r="M1027" i="3"/>
  <c r="L1035" i="3"/>
  <c r="M1058" i="3"/>
  <c r="N1089" i="3"/>
  <c r="K1193" i="3"/>
  <c r="N1187" i="3"/>
  <c r="I1218" i="3"/>
  <c r="J1250" i="3"/>
  <c r="K1281" i="3"/>
  <c r="G1386" i="3"/>
  <c r="G1418" i="3"/>
  <c r="K1450" i="3"/>
  <c r="L1482" i="3"/>
  <c r="O100" i="3"/>
  <c r="O428" i="3"/>
  <c r="O452" i="3"/>
  <c r="O516" i="3"/>
  <c r="O644" i="3"/>
  <c r="O907" i="3"/>
  <c r="O971" i="3"/>
  <c r="O1418" i="3"/>
  <c r="O1443" i="3"/>
  <c r="O1193" i="3"/>
  <c r="O770" i="3"/>
  <c r="O554" i="3"/>
  <c r="O1385" i="3"/>
  <c r="O1185" i="3"/>
  <c r="O1002" i="3"/>
  <c r="O482" i="3"/>
  <c r="O1163" i="3"/>
  <c r="O1131" i="3"/>
  <c r="O1129" i="3"/>
  <c r="O268" i="3"/>
  <c r="F354" i="3"/>
  <c r="K355" i="3"/>
  <c r="M107" i="3"/>
  <c r="M108" i="3"/>
  <c r="G521" i="3"/>
  <c r="Q524" i="3" s="1"/>
  <c r="L515" i="3"/>
  <c r="G515" i="3"/>
  <c r="N73" i="3"/>
  <c r="K105" i="3"/>
  <c r="J138" i="3"/>
  <c r="K139" i="3"/>
  <c r="M137" i="3"/>
  <c r="M236" i="3"/>
  <c r="J267" i="3"/>
  <c r="I290" i="3"/>
  <c r="J297" i="3"/>
  <c r="B297" i="3"/>
  <c r="C298" i="3" s="1"/>
  <c r="D329" i="3"/>
  <c r="D330" i="3" s="1"/>
  <c r="M361" i="3"/>
  <c r="M363" i="3" s="1"/>
  <c r="E393" i="3"/>
  <c r="O396" i="3" s="1"/>
  <c r="I419" i="3"/>
  <c r="I418" i="3"/>
  <c r="J459" i="3"/>
  <c r="M1258" i="3"/>
  <c r="M1259" i="3"/>
  <c r="N100" i="3"/>
  <c r="K138" i="3"/>
  <c r="F266" i="3"/>
  <c r="M323" i="3"/>
  <c r="G98" i="3"/>
  <c r="N130" i="3"/>
  <c r="E170" i="3"/>
  <c r="H194" i="3"/>
  <c r="N196" i="3"/>
  <c r="L234" i="3"/>
  <c r="M234" i="3"/>
  <c r="J266" i="3"/>
  <c r="G291" i="3"/>
  <c r="M386" i="3"/>
  <c r="M809" i="3"/>
  <c r="M811" i="3"/>
  <c r="C74" i="3"/>
  <c r="I98" i="3"/>
  <c r="E106" i="3"/>
  <c r="G138" i="3"/>
  <c r="G170" i="3"/>
  <c r="J171" i="3"/>
  <c r="C170" i="3"/>
  <c r="N162" i="3"/>
  <c r="C202" i="3"/>
  <c r="L266" i="3"/>
  <c r="K266" i="3"/>
  <c r="F289" i="3"/>
  <c r="G290" i="3" s="1"/>
  <c r="C354" i="3"/>
  <c r="G387" i="3"/>
  <c r="E66" i="3"/>
  <c r="F66" i="3"/>
  <c r="D74" i="3"/>
  <c r="K98" i="3"/>
  <c r="M266" i="3"/>
  <c r="J354" i="3"/>
  <c r="G386" i="3"/>
  <c r="L395" i="3"/>
  <c r="N875" i="3"/>
  <c r="N873" i="3"/>
  <c r="N41" i="3"/>
  <c r="O34" i="3"/>
  <c r="M35" i="3"/>
  <c r="N35" i="3"/>
  <c r="I66" i="3"/>
  <c r="N98" i="3"/>
  <c r="M162" i="3"/>
  <c r="M164" i="3"/>
  <c r="I194" i="3"/>
  <c r="F194" i="3"/>
  <c r="M204" i="3"/>
  <c r="I234" i="3"/>
  <c r="I322" i="3"/>
  <c r="K387" i="3"/>
  <c r="L394" i="3"/>
  <c r="M388" i="3"/>
  <c r="D418" i="3"/>
  <c r="H482" i="3"/>
  <c r="H489" i="3"/>
  <c r="I490" i="3" s="1"/>
  <c r="I482" i="3"/>
  <c r="M483" i="3"/>
  <c r="H67" i="3"/>
  <c r="H66" i="3"/>
  <c r="N66" i="3"/>
  <c r="M41" i="3"/>
  <c r="M66" i="3"/>
  <c r="E73" i="3"/>
  <c r="E74" i="3" s="1"/>
  <c r="C106" i="3"/>
  <c r="J195" i="3"/>
  <c r="D201" i="3"/>
  <c r="N204" i="3" s="1"/>
  <c r="M196" i="3"/>
  <c r="I235" i="3"/>
  <c r="H323" i="3"/>
  <c r="H355" i="3"/>
  <c r="M393" i="3"/>
  <c r="R395" i="3" s="1"/>
  <c r="E489" i="3"/>
  <c r="E482" i="3"/>
  <c r="J483" i="3"/>
  <c r="M1057" i="3"/>
  <c r="J1057" i="3"/>
  <c r="C1057" i="3"/>
  <c r="J1121" i="3"/>
  <c r="D1128" i="3"/>
  <c r="N1131" i="3" s="1"/>
  <c r="H1226" i="3"/>
  <c r="D1256" i="3"/>
  <c r="D1257" i="3" s="1"/>
  <c r="F1256" i="3"/>
  <c r="B1256" i="3"/>
  <c r="C1257" i="3" s="1"/>
  <c r="J1281" i="3"/>
  <c r="J1282" i="3"/>
  <c r="J1314" i="3"/>
  <c r="M1345" i="3"/>
  <c r="M1347" i="3"/>
  <c r="J1418" i="3"/>
  <c r="I1482" i="3"/>
  <c r="G1481" i="3"/>
  <c r="H546" i="3"/>
  <c r="N547" i="3"/>
  <c r="J739" i="3"/>
  <c r="N770" i="3"/>
  <c r="G865" i="3"/>
  <c r="K872" i="3"/>
  <c r="P874" i="3" s="1"/>
  <c r="E937" i="3"/>
  <c r="J938" i="3"/>
  <c r="J970" i="3"/>
  <c r="N993" i="3"/>
  <c r="G1034" i="3"/>
  <c r="B1160" i="3"/>
  <c r="C1161" i="3" s="1"/>
  <c r="M1352" i="3"/>
  <c r="C1385" i="3"/>
  <c r="I1385" i="3"/>
  <c r="I546" i="3"/>
  <c r="N548" i="3"/>
  <c r="E586" i="3"/>
  <c r="G643" i="3"/>
  <c r="L706" i="3"/>
  <c r="G809" i="3"/>
  <c r="H425" i="3"/>
  <c r="R428" i="3" s="1"/>
  <c r="F482" i="3"/>
  <c r="I553" i="3"/>
  <c r="K547" i="3"/>
  <c r="L546" i="3"/>
  <c r="J587" i="3"/>
  <c r="J619" i="3"/>
  <c r="J643" i="3"/>
  <c r="C649" i="3"/>
  <c r="L676" i="3"/>
  <c r="N676" i="3"/>
  <c r="H738" i="3"/>
  <c r="D745" i="3"/>
  <c r="D746" i="3" s="1"/>
  <c r="H809" i="3"/>
  <c r="E809" i="3"/>
  <c r="L811" i="3"/>
  <c r="I865" i="3"/>
  <c r="L874" i="3"/>
  <c r="L865" i="3"/>
  <c r="I905" i="3"/>
  <c r="H1001" i="3"/>
  <c r="I1058" i="3"/>
  <c r="M1064" i="3"/>
  <c r="M1066" i="3" s="1"/>
  <c r="H1097" i="3"/>
  <c r="M1122" i="3"/>
  <c r="D1153" i="3"/>
  <c r="F1153" i="3"/>
  <c r="E1193" i="3"/>
  <c r="L1195" i="3"/>
  <c r="G1282" i="3"/>
  <c r="G1281" i="3"/>
  <c r="C1288" i="3"/>
  <c r="C1289" i="3" s="1"/>
  <c r="L1313" i="3"/>
  <c r="L1320" i="3"/>
  <c r="Q1322" i="3" s="1"/>
  <c r="G1385" i="3"/>
  <c r="L1386" i="3"/>
  <c r="F1417" i="3"/>
  <c r="N1411" i="3"/>
  <c r="F1441" i="3"/>
  <c r="G1448" i="3"/>
  <c r="Q1451" i="3" s="1"/>
  <c r="M1448" i="3"/>
  <c r="R1450" i="3" s="1"/>
  <c r="J418" i="3"/>
  <c r="J451" i="3"/>
  <c r="L555" i="3"/>
  <c r="H586" i="3"/>
  <c r="C618" i="3"/>
  <c r="C642" i="3"/>
  <c r="N674" i="3"/>
  <c r="I738" i="3"/>
  <c r="M770" i="3"/>
  <c r="C873" i="3"/>
  <c r="J905" i="3"/>
  <c r="M905" i="3"/>
  <c r="M995" i="3"/>
  <c r="G1097" i="3"/>
  <c r="L1194" i="3"/>
  <c r="C1225" i="3"/>
  <c r="L1282" i="3"/>
  <c r="N1283" i="3"/>
  <c r="K1321" i="3"/>
  <c r="J1385" i="3"/>
  <c r="H1418" i="3"/>
  <c r="D1481" i="3"/>
  <c r="C426" i="3"/>
  <c r="K451" i="3"/>
  <c r="N450" i="3"/>
  <c r="C546" i="3"/>
  <c r="H547" i="3"/>
  <c r="J586" i="3"/>
  <c r="M586" i="3"/>
  <c r="L650" i="3"/>
  <c r="M649" i="3"/>
  <c r="K674" i="3"/>
  <c r="J738" i="3"/>
  <c r="N740" i="3"/>
  <c r="L779" i="3"/>
  <c r="C809" i="3"/>
  <c r="L841" i="3"/>
  <c r="G866" i="3"/>
  <c r="J866" i="3"/>
  <c r="K905" i="3"/>
  <c r="G938" i="3"/>
  <c r="M968" i="3"/>
  <c r="N968" i="3"/>
  <c r="J1001" i="3"/>
  <c r="L1000" i="3"/>
  <c r="Q1002" i="3" s="1"/>
  <c r="N1058" i="3"/>
  <c r="M1090" i="3"/>
  <c r="I1097" i="3"/>
  <c r="L1097" i="3"/>
  <c r="K1121" i="3"/>
  <c r="N1121" i="3"/>
  <c r="K1194" i="3"/>
  <c r="C1281" i="3"/>
  <c r="N1281" i="3"/>
  <c r="L1314" i="3"/>
  <c r="K1313" i="3"/>
  <c r="L1442" i="3"/>
  <c r="C1449" i="3"/>
  <c r="N1441" i="3"/>
  <c r="J419" i="3"/>
  <c r="D426" i="3"/>
  <c r="I483" i="3"/>
  <c r="K514" i="3"/>
  <c r="D546" i="3"/>
  <c r="K586" i="3"/>
  <c r="C610" i="3"/>
  <c r="J642" i="3"/>
  <c r="L652" i="3"/>
  <c r="L674" i="3"/>
  <c r="K738" i="3"/>
  <c r="G841" i="3"/>
  <c r="D865" i="3"/>
  <c r="H866" i="3"/>
  <c r="M866" i="3"/>
  <c r="D1057" i="3"/>
  <c r="F1057" i="3"/>
  <c r="M1089" i="3"/>
  <c r="M1187" i="3"/>
  <c r="M1192" i="3"/>
  <c r="N1195" i="3"/>
  <c r="G1225" i="3"/>
  <c r="I1257" i="3"/>
  <c r="D1281" i="3"/>
  <c r="L1283" i="3"/>
  <c r="I1281" i="3"/>
  <c r="H1288" i="3"/>
  <c r="M1314" i="3"/>
  <c r="N1315" i="3"/>
  <c r="G1354" i="3"/>
  <c r="L1353" i="3"/>
  <c r="N1346" i="3"/>
  <c r="N1379" i="3"/>
  <c r="D1417" i="3"/>
  <c r="L1451" i="3"/>
  <c r="K1481" i="3"/>
  <c r="N1483" i="3"/>
  <c r="K482" i="3"/>
  <c r="N516" i="3"/>
  <c r="N514" i="3"/>
  <c r="J546" i="3"/>
  <c r="M547" i="3"/>
  <c r="E610" i="3"/>
  <c r="M674" i="3"/>
  <c r="J675" i="3"/>
  <c r="N713" i="3"/>
  <c r="N714" i="3" s="1"/>
  <c r="H745" i="3"/>
  <c r="N739" i="3"/>
  <c r="I778" i="3"/>
  <c r="N777" i="3"/>
  <c r="K809" i="3"/>
  <c r="I866" i="3"/>
  <c r="J865" i="3"/>
  <c r="N866" i="3"/>
  <c r="E905" i="3"/>
  <c r="N1003" i="3"/>
  <c r="I1057" i="3"/>
  <c r="J1064" i="3"/>
  <c r="J1065" i="3" s="1"/>
  <c r="B1064" i="3"/>
  <c r="L1067" i="3" s="1"/>
  <c r="M1091" i="3"/>
  <c r="N1091" i="3"/>
  <c r="I1153" i="3"/>
  <c r="H1160" i="3"/>
  <c r="L1193" i="3"/>
  <c r="K1250" i="3"/>
  <c r="H1249" i="3"/>
  <c r="E1281" i="3"/>
  <c r="E1288" i="3"/>
  <c r="J1290" i="3" s="1"/>
  <c r="D1353" i="3"/>
  <c r="G1482" i="3"/>
  <c r="N1482" i="3"/>
  <c r="O43" i="3"/>
  <c r="I75" i="3"/>
  <c r="I74" i="3"/>
  <c r="H202" i="3"/>
  <c r="N75" i="3"/>
  <c r="G203" i="3"/>
  <c r="J202" i="3"/>
  <c r="L203" i="3"/>
  <c r="L204" i="3"/>
  <c r="M202" i="3"/>
  <c r="L202" i="3"/>
  <c r="N228" i="3"/>
  <c r="N233" i="3"/>
  <c r="O234" i="3" s="1"/>
  <c r="C266" i="3"/>
  <c r="L268" i="3"/>
  <c r="K555" i="3"/>
  <c r="C554" i="3"/>
  <c r="G555" i="3"/>
  <c r="F650" i="3"/>
  <c r="K651" i="3"/>
  <c r="H75" i="3"/>
  <c r="L73" i="3"/>
  <c r="Q75" i="3" s="1"/>
  <c r="H98" i="3"/>
  <c r="J105" i="3"/>
  <c r="O107" i="3" s="1"/>
  <c r="G105" i="3"/>
  <c r="Q108" i="3" s="1"/>
  <c r="L105" i="3"/>
  <c r="Q107" i="3" s="1"/>
  <c r="N99" i="3"/>
  <c r="N105" i="3"/>
  <c r="N139" i="3"/>
  <c r="F170" i="3"/>
  <c r="J194" i="3"/>
  <c r="M203" i="3"/>
  <c r="K235" i="3"/>
  <c r="G329" i="3"/>
  <c r="Q332" i="3" s="1"/>
  <c r="G323" i="3"/>
  <c r="H322" i="3"/>
  <c r="K419" i="3"/>
  <c r="F418" i="3"/>
  <c r="L425" i="3"/>
  <c r="Q427" i="3" s="1"/>
  <c r="L420" i="3"/>
  <c r="M418" i="3"/>
  <c r="L418" i="3"/>
  <c r="F521" i="3"/>
  <c r="P524" i="3" s="1"/>
  <c r="K515" i="3"/>
  <c r="G514" i="3"/>
  <c r="F514" i="3"/>
  <c r="L554" i="3"/>
  <c r="M139" i="3"/>
  <c r="N140" i="3"/>
  <c r="K194" i="3"/>
  <c r="L195" i="3"/>
  <c r="N425" i="3"/>
  <c r="N419" i="3"/>
  <c r="N418" i="3"/>
  <c r="N452" i="3"/>
  <c r="D457" i="3"/>
  <c r="E458" i="3" s="1"/>
  <c r="E450" i="3"/>
  <c r="D450" i="3"/>
  <c r="L458" i="3"/>
  <c r="K458" i="3"/>
  <c r="C521" i="3"/>
  <c r="C522" i="3" s="1"/>
  <c r="C514" i="3"/>
  <c r="M516" i="3"/>
  <c r="E618" i="3"/>
  <c r="D618" i="3"/>
  <c r="H619" i="3"/>
  <c r="M619" i="3"/>
  <c r="I650" i="3"/>
  <c r="J650" i="3"/>
  <c r="J98" i="3"/>
  <c r="D138" i="3"/>
  <c r="I171" i="3"/>
  <c r="D194" i="3"/>
  <c r="L194" i="3"/>
  <c r="F234" i="3"/>
  <c r="N265" i="3"/>
  <c r="N259" i="3"/>
  <c r="E290" i="3"/>
  <c r="D290" i="3"/>
  <c r="N292" i="3"/>
  <c r="D297" i="3"/>
  <c r="E298" i="3" s="1"/>
  <c r="L300" i="3"/>
  <c r="L361" i="3"/>
  <c r="Q363" i="3" s="1"/>
  <c r="L356" i="3"/>
  <c r="M354" i="3"/>
  <c r="L354" i="3"/>
  <c r="L355" i="3"/>
  <c r="I426" i="3"/>
  <c r="I427" i="3"/>
  <c r="L588" i="3"/>
  <c r="I619" i="3"/>
  <c r="J618" i="3"/>
  <c r="I618" i="3"/>
  <c r="J99" i="3"/>
  <c r="J74" i="3"/>
  <c r="C98" i="3"/>
  <c r="L99" i="3"/>
  <c r="M131" i="3"/>
  <c r="M138" i="3"/>
  <c r="L171" i="3"/>
  <c r="M194" i="3"/>
  <c r="L196" i="3"/>
  <c r="N226" i="3"/>
  <c r="F297" i="3"/>
  <c r="D361" i="3"/>
  <c r="E354" i="3"/>
  <c r="D354" i="3"/>
  <c r="N361" i="3"/>
  <c r="N355" i="3"/>
  <c r="N354" i="3"/>
  <c r="L492" i="3"/>
  <c r="M490" i="3"/>
  <c r="L490" i="3"/>
  <c r="I521" i="3"/>
  <c r="S524" i="3" s="1"/>
  <c r="J514" i="3"/>
  <c r="I514" i="3"/>
  <c r="N515" i="3"/>
  <c r="I515" i="3"/>
  <c r="J66" i="3"/>
  <c r="K74" i="3"/>
  <c r="L98" i="3"/>
  <c r="M130" i="3"/>
  <c r="F138" i="3"/>
  <c r="G139" i="3"/>
  <c r="J170" i="3"/>
  <c r="M169" i="3"/>
  <c r="G195" i="3"/>
  <c r="N203" i="3"/>
  <c r="H234" i="3"/>
  <c r="N258" i="3"/>
  <c r="K297" i="3"/>
  <c r="L290" i="3"/>
  <c r="K290" i="3"/>
  <c r="L329" i="3"/>
  <c r="Q331" i="3" s="1"/>
  <c r="L324" i="3"/>
  <c r="M322" i="3"/>
  <c r="L322" i="3"/>
  <c r="L323" i="3"/>
  <c r="N388" i="3"/>
  <c r="D393" i="3"/>
  <c r="E386" i="3"/>
  <c r="D386" i="3"/>
  <c r="G425" i="3"/>
  <c r="Q428" i="3" s="1"/>
  <c r="G418" i="3"/>
  <c r="G419" i="3"/>
  <c r="K491" i="3"/>
  <c r="N492" i="3"/>
  <c r="N491" i="3"/>
  <c r="N490" i="3"/>
  <c r="H521" i="3"/>
  <c r="R524" i="3" s="1"/>
  <c r="H514" i="3"/>
  <c r="H515" i="3"/>
  <c r="N554" i="3"/>
  <c r="C586" i="3"/>
  <c r="N138" i="3"/>
  <c r="M34" i="3"/>
  <c r="L67" i="3"/>
  <c r="E98" i="3"/>
  <c r="M98" i="3"/>
  <c r="H139" i="3"/>
  <c r="G194" i="3"/>
  <c r="H195" i="3"/>
  <c r="H203" i="3"/>
  <c r="J235" i="3"/>
  <c r="G267" i="3"/>
  <c r="N260" i="3"/>
  <c r="M297" i="3"/>
  <c r="R299" i="3" s="1"/>
  <c r="M292" i="3"/>
  <c r="M290" i="3"/>
  <c r="M291" i="3"/>
  <c r="N290" i="3"/>
  <c r="I330" i="3"/>
  <c r="F321" i="3"/>
  <c r="C330" i="3"/>
  <c r="N329" i="3"/>
  <c r="N323" i="3"/>
  <c r="N322" i="3"/>
  <c r="N420" i="3"/>
  <c r="I491" i="3"/>
  <c r="D514" i="3"/>
  <c r="F98" i="3"/>
  <c r="I195" i="3"/>
  <c r="J234" i="3"/>
  <c r="L236" i="3"/>
  <c r="H266" i="3"/>
  <c r="H267" i="3"/>
  <c r="E329" i="3"/>
  <c r="E322" i="3"/>
  <c r="G361" i="3"/>
  <c r="Q364" i="3" s="1"/>
  <c r="H354" i="3"/>
  <c r="G354" i="3"/>
  <c r="G355" i="3"/>
  <c r="L419" i="3"/>
  <c r="H418" i="3"/>
  <c r="M492" i="3"/>
  <c r="L556" i="3"/>
  <c r="L620" i="3"/>
  <c r="G674" i="3"/>
  <c r="F674" i="3"/>
  <c r="L683" i="3"/>
  <c r="L684" i="3"/>
  <c r="M682" i="3"/>
  <c r="N684" i="3"/>
  <c r="N683" i="3"/>
  <c r="N682" i="3"/>
  <c r="L747" i="3"/>
  <c r="G747" i="3"/>
  <c r="N904" i="3"/>
  <c r="N898" i="3"/>
  <c r="N897" i="3"/>
  <c r="M1002" i="3"/>
  <c r="M1003" i="3"/>
  <c r="J329" i="3"/>
  <c r="O331" i="3" s="1"/>
  <c r="M332" i="3"/>
  <c r="C362" i="3"/>
  <c r="I361" i="3"/>
  <c r="S364" i="3" s="1"/>
  <c r="F361" i="3"/>
  <c r="P364" i="3" s="1"/>
  <c r="C386" i="3"/>
  <c r="I393" i="3"/>
  <c r="S396" i="3" s="1"/>
  <c r="F393" i="3"/>
  <c r="P396" i="3" s="1"/>
  <c r="H393" i="3"/>
  <c r="R396" i="3" s="1"/>
  <c r="C393" i="3"/>
  <c r="C450" i="3"/>
  <c r="I457" i="3"/>
  <c r="S460" i="3" s="1"/>
  <c r="F457" i="3"/>
  <c r="P460" i="3" s="1"/>
  <c r="H457" i="3"/>
  <c r="R460" i="3" s="1"/>
  <c r="C457" i="3"/>
  <c r="C458" i="3" s="1"/>
  <c r="L482" i="3"/>
  <c r="E514" i="3"/>
  <c r="M514" i="3"/>
  <c r="K521" i="3"/>
  <c r="P523" i="3" s="1"/>
  <c r="M521" i="3"/>
  <c r="R523" i="3" s="1"/>
  <c r="F546" i="3"/>
  <c r="G547" i="3"/>
  <c r="E553" i="3"/>
  <c r="O556" i="3" s="1"/>
  <c r="H587" i="3"/>
  <c r="I610" i="3"/>
  <c r="M611" i="3"/>
  <c r="M620" i="3"/>
  <c r="G650" i="3"/>
  <c r="C681" i="3"/>
  <c r="C905" i="3"/>
  <c r="J1034" i="3"/>
  <c r="L1065" i="3"/>
  <c r="J1160" i="3"/>
  <c r="O1162" i="3" s="1"/>
  <c r="J1153" i="3"/>
  <c r="J1154" i="3"/>
  <c r="L612" i="3"/>
  <c r="I611" i="3"/>
  <c r="N617" i="3"/>
  <c r="N611" i="3"/>
  <c r="N610" i="3"/>
  <c r="I682" i="3"/>
  <c r="I683" i="3"/>
  <c r="K675" i="3"/>
  <c r="J746" i="3"/>
  <c r="M875" i="3"/>
  <c r="M874" i="3"/>
  <c r="N938" i="3"/>
  <c r="N937" i="3"/>
  <c r="C1065" i="3"/>
  <c r="H1066" i="3"/>
  <c r="I1193" i="3"/>
  <c r="I1194" i="3"/>
  <c r="J1193" i="3"/>
  <c r="I1481" i="3"/>
  <c r="H1481" i="3"/>
  <c r="H1482" i="3"/>
  <c r="C290" i="3"/>
  <c r="J322" i="3"/>
  <c r="L396" i="3"/>
  <c r="L460" i="3"/>
  <c r="M457" i="3"/>
  <c r="R459" i="3" s="1"/>
  <c r="G483" i="3"/>
  <c r="L587" i="3"/>
  <c r="G617" i="3"/>
  <c r="G610" i="3"/>
  <c r="G611" i="3"/>
  <c r="J674" i="3"/>
  <c r="I674" i="3"/>
  <c r="I675" i="3"/>
  <c r="G683" i="3"/>
  <c r="J714" i="3"/>
  <c r="I841" i="3"/>
  <c r="I842" i="3"/>
  <c r="M873" i="3"/>
  <c r="H873" i="3"/>
  <c r="H874" i="3"/>
  <c r="F1033" i="3"/>
  <c r="I267" i="3"/>
  <c r="M268" i="3"/>
  <c r="C322" i="3"/>
  <c r="F386" i="3"/>
  <c r="N395" i="3"/>
  <c r="H427" i="3"/>
  <c r="F450" i="3"/>
  <c r="G459" i="3"/>
  <c r="G482" i="3"/>
  <c r="H483" i="3"/>
  <c r="N482" i="3"/>
  <c r="L610" i="3"/>
  <c r="K643" i="3"/>
  <c r="N644" i="3"/>
  <c r="D649" i="3"/>
  <c r="I651" i="3" s="1"/>
  <c r="H650" i="3"/>
  <c r="H651" i="3"/>
  <c r="H682" i="3"/>
  <c r="J706" i="3"/>
  <c r="N899" i="3"/>
  <c r="N1034" i="3"/>
  <c r="N1160" i="3"/>
  <c r="N1154" i="3"/>
  <c r="N1153" i="3"/>
  <c r="N1155" i="3"/>
  <c r="L1225" i="3"/>
  <c r="L1226" i="3"/>
  <c r="L1227" i="3"/>
  <c r="F1353" i="3"/>
  <c r="E1353" i="3"/>
  <c r="N1354" i="3"/>
  <c r="H297" i="3"/>
  <c r="R300" i="3" s="1"/>
  <c r="H387" i="3"/>
  <c r="J425" i="3"/>
  <c r="O427" i="3" s="1"/>
  <c r="H451" i="3"/>
  <c r="J489" i="3"/>
  <c r="O491" i="3" s="1"/>
  <c r="N483" i="3"/>
  <c r="D521" i="3"/>
  <c r="M587" i="3"/>
  <c r="N578" i="3"/>
  <c r="M610" i="3"/>
  <c r="L618" i="3"/>
  <c r="E642" i="3"/>
  <c r="H642" i="3"/>
  <c r="H643" i="3"/>
  <c r="C674" i="3"/>
  <c r="H674" i="3"/>
  <c r="H675" i="3"/>
  <c r="D873" i="3"/>
  <c r="G873" i="3"/>
  <c r="F873" i="3"/>
  <c r="F1065" i="3"/>
  <c r="E1065" i="3"/>
  <c r="L1123" i="3"/>
  <c r="M1121" i="3"/>
  <c r="L1122" i="3"/>
  <c r="L1128" i="3"/>
  <c r="Q1130" i="3" s="1"/>
  <c r="L1121" i="3"/>
  <c r="J1226" i="3"/>
  <c r="J1225" i="3"/>
  <c r="I355" i="3"/>
  <c r="I387" i="3"/>
  <c r="N387" i="3"/>
  <c r="I451" i="3"/>
  <c r="N451" i="3"/>
  <c r="M618" i="3"/>
  <c r="H610" i="3"/>
  <c r="H611" i="3"/>
  <c r="N612" i="3"/>
  <c r="I642" i="3"/>
  <c r="N643" i="3"/>
  <c r="I643" i="3"/>
  <c r="G642" i="3"/>
  <c r="F642" i="3"/>
  <c r="D674" i="3"/>
  <c r="J682" i="3"/>
  <c r="J683" i="3"/>
  <c r="L970" i="3"/>
  <c r="G969" i="3"/>
  <c r="G970" i="3"/>
  <c r="M491" i="3"/>
  <c r="D610" i="3"/>
  <c r="K611" i="3"/>
  <c r="F617" i="3"/>
  <c r="P620" i="3" s="1"/>
  <c r="L682" i="3"/>
  <c r="F681" i="3"/>
  <c r="M714" i="3"/>
  <c r="N808" i="3"/>
  <c r="N802" i="3"/>
  <c r="N801" i="3"/>
  <c r="J841" i="3"/>
  <c r="K842" i="3"/>
  <c r="F841" i="3"/>
  <c r="D841" i="3"/>
  <c r="C841" i="3"/>
  <c r="I873" i="3"/>
  <c r="I874" i="3"/>
  <c r="N874" i="3"/>
  <c r="L907" i="3"/>
  <c r="I969" i="3"/>
  <c r="I970" i="3"/>
  <c r="H969" i="3"/>
  <c r="H1033" i="3"/>
  <c r="M1034" i="3"/>
  <c r="H1034" i="3"/>
  <c r="H1193" i="3"/>
  <c r="H1194" i="3"/>
  <c r="N1226" i="3"/>
  <c r="N1225" i="3"/>
  <c r="C1320" i="3"/>
  <c r="C1321" i="3" s="1"/>
  <c r="C1313" i="3"/>
  <c r="M1315" i="3"/>
  <c r="J1354" i="3"/>
  <c r="N1387" i="3"/>
  <c r="I1449" i="3"/>
  <c r="F1481" i="3"/>
  <c r="E1481" i="3"/>
  <c r="H778" i="3"/>
  <c r="N865" i="3"/>
  <c r="M962" i="3"/>
  <c r="N961" i="3"/>
  <c r="I1122" i="3"/>
  <c r="G1130" i="3"/>
  <c r="M1123" i="3"/>
  <c r="C1128" i="3"/>
  <c r="C1121" i="3"/>
  <c r="M1225" i="3"/>
  <c r="E1249" i="3"/>
  <c r="D1249" i="3"/>
  <c r="J1482" i="3"/>
  <c r="L810" i="3"/>
  <c r="N833" i="3"/>
  <c r="L906" i="3"/>
  <c r="H938" i="3"/>
  <c r="M961" i="3"/>
  <c r="E969" i="3"/>
  <c r="E1057" i="3"/>
  <c r="N1057" i="3"/>
  <c r="K1097" i="3"/>
  <c r="M1098" i="3"/>
  <c r="M1097" i="3"/>
  <c r="N1098" i="3"/>
  <c r="N1097" i="3"/>
  <c r="G1121" i="3"/>
  <c r="G1122" i="3"/>
  <c r="I1162" i="3"/>
  <c r="K1225" i="3"/>
  <c r="L1256" i="3"/>
  <c r="Q1258" i="3" s="1"/>
  <c r="L1251" i="3"/>
  <c r="M1249" i="3"/>
  <c r="L1249" i="3"/>
  <c r="L1250" i="3"/>
  <c r="J1289" i="3"/>
  <c r="N1290" i="3"/>
  <c r="I1320" i="3"/>
  <c r="J1313" i="3"/>
  <c r="I1313" i="3"/>
  <c r="N1314" i="3"/>
  <c r="I1314" i="3"/>
  <c r="M1384" i="3"/>
  <c r="M1379" i="3"/>
  <c r="M1377" i="3"/>
  <c r="N1377" i="3"/>
  <c r="M1378" i="3"/>
  <c r="K1418" i="3"/>
  <c r="M31" i="4"/>
  <c r="R33" i="4" s="1"/>
  <c r="M26" i="4"/>
  <c r="M24" i="4"/>
  <c r="M25" i="4"/>
  <c r="M739" i="3"/>
  <c r="M771" i="3"/>
  <c r="G842" i="3"/>
  <c r="J1058" i="3"/>
  <c r="D1065" i="3"/>
  <c r="J1130" i="3"/>
  <c r="K1129" i="3"/>
  <c r="E1161" i="3"/>
  <c r="I1154" i="3"/>
  <c r="N1218" i="3"/>
  <c r="I1250" i="3"/>
  <c r="L1290" i="3"/>
  <c r="L1291" i="3"/>
  <c r="D1313" i="3"/>
  <c r="K32" i="4"/>
  <c r="L32" i="4"/>
  <c r="N675" i="3"/>
  <c r="D738" i="3"/>
  <c r="J810" i="3"/>
  <c r="M810" i="3"/>
  <c r="H842" i="3"/>
  <c r="K866" i="3"/>
  <c r="M906" i="3"/>
  <c r="I937" i="3"/>
  <c r="H970" i="3"/>
  <c r="L994" i="3"/>
  <c r="M1035" i="3"/>
  <c r="G1057" i="3"/>
  <c r="L1059" i="3"/>
  <c r="K1066" i="3"/>
  <c r="N1090" i="3"/>
  <c r="D1121" i="3"/>
  <c r="J1129" i="3"/>
  <c r="H1122" i="3"/>
  <c r="H1128" i="3"/>
  <c r="R1131" i="3" s="1"/>
  <c r="N1122" i="3"/>
  <c r="E1153" i="3"/>
  <c r="L1160" i="3"/>
  <c r="Q1162" i="3" s="1"/>
  <c r="L1153" i="3"/>
  <c r="M1193" i="3"/>
  <c r="N1194" i="3"/>
  <c r="N1219" i="3"/>
  <c r="J1249" i="3"/>
  <c r="G1256" i="3"/>
  <c r="H1257" i="3" s="1"/>
  <c r="G1249" i="3"/>
  <c r="G1250" i="3"/>
  <c r="N1256" i="3"/>
  <c r="N1250" i="3"/>
  <c r="N1249" i="3"/>
  <c r="H1320" i="3"/>
  <c r="H1313" i="3"/>
  <c r="H1314" i="3"/>
  <c r="I1353" i="3"/>
  <c r="H1353" i="3"/>
  <c r="H1354" i="3"/>
  <c r="J1449" i="3"/>
  <c r="L809" i="3"/>
  <c r="L866" i="3"/>
  <c r="D905" i="3"/>
  <c r="L905" i="3"/>
  <c r="J937" i="3"/>
  <c r="L993" i="3"/>
  <c r="M994" i="3"/>
  <c r="D1001" i="3"/>
  <c r="N1001" i="3"/>
  <c r="G1033" i="3"/>
  <c r="I1033" i="3"/>
  <c r="I1034" i="3"/>
  <c r="M1059" i="3"/>
  <c r="K1057" i="3"/>
  <c r="K1058" i="3"/>
  <c r="L1099" i="3"/>
  <c r="H1121" i="3"/>
  <c r="N1123" i="3"/>
  <c r="L1155" i="3"/>
  <c r="G1160" i="3"/>
  <c r="Q1163" i="3" s="1"/>
  <c r="G1153" i="3"/>
  <c r="G1154" i="3"/>
  <c r="M1163" i="3"/>
  <c r="G1194" i="3"/>
  <c r="F1225" i="3"/>
  <c r="K1249" i="3"/>
  <c r="G1322" i="3"/>
  <c r="N1419" i="3"/>
  <c r="N1418" i="3"/>
  <c r="J33" i="4"/>
  <c r="M683" i="3"/>
  <c r="M993" i="3"/>
  <c r="J1033" i="3"/>
  <c r="J1066" i="3"/>
  <c r="L1057" i="3"/>
  <c r="L1058" i="3"/>
  <c r="E1096" i="3"/>
  <c r="E1089" i="3"/>
  <c r="I1121" i="3"/>
  <c r="F1121" i="3"/>
  <c r="F1128" i="3"/>
  <c r="P1131" i="3" s="1"/>
  <c r="K1257" i="3"/>
  <c r="I1289" i="3"/>
  <c r="G1289" i="3"/>
  <c r="G1290" i="3"/>
  <c r="F1320" i="3"/>
  <c r="G1313" i="3"/>
  <c r="F1313" i="3"/>
  <c r="G1417" i="3"/>
  <c r="L1419" i="3"/>
  <c r="L1417" i="3"/>
  <c r="L1418" i="3"/>
  <c r="N24" i="4"/>
  <c r="N31" i="4"/>
  <c r="N26" i="4"/>
  <c r="N25" i="4"/>
  <c r="N1321" i="3"/>
  <c r="N1186" i="3"/>
  <c r="D1224" i="3"/>
  <c r="N1227" i="3" s="1"/>
  <c r="M1227" i="3"/>
  <c r="M1281" i="3"/>
  <c r="K1288" i="3"/>
  <c r="P1290" i="3" s="1"/>
  <c r="M1288" i="3"/>
  <c r="R1290" i="3" s="1"/>
  <c r="G1314" i="3"/>
  <c r="E1320" i="3"/>
  <c r="O1323" i="3" s="1"/>
  <c r="G1353" i="3"/>
  <c r="E1385" i="3"/>
  <c r="N1378" i="3"/>
  <c r="F1281" i="3"/>
  <c r="M1416" i="3"/>
  <c r="G1442" i="3"/>
  <c r="G1450" i="3"/>
  <c r="N1450" i="3"/>
  <c r="L24" i="4"/>
  <c r="G31" i="4"/>
  <c r="Q34" i="4" s="1"/>
  <c r="L1098" i="3"/>
  <c r="H1282" i="3"/>
  <c r="H1386" i="3"/>
  <c r="K1417" i="3"/>
  <c r="G1441" i="3"/>
  <c r="G1449" i="3"/>
  <c r="E24" i="4"/>
  <c r="H1154" i="3"/>
  <c r="D1217" i="3"/>
  <c r="M1226" i="3"/>
  <c r="H1250" i="3"/>
  <c r="H1258" i="3"/>
  <c r="I1282" i="3"/>
  <c r="N1282" i="3"/>
  <c r="D1320" i="3"/>
  <c r="J1353" i="3"/>
  <c r="H1385" i="3"/>
  <c r="M1410" i="3"/>
  <c r="N1409" i="3"/>
  <c r="G25" i="4"/>
  <c r="D1288" i="3"/>
  <c r="K1314" i="3"/>
  <c r="C1353" i="3"/>
  <c r="K1353" i="3"/>
  <c r="N1345" i="3"/>
  <c r="M1409" i="3"/>
  <c r="N1410" i="3"/>
  <c r="D1448" i="3"/>
  <c r="N1451" i="3" s="1"/>
  <c r="J1481" i="3"/>
  <c r="G24" i="4"/>
  <c r="O1257" i="3" l="1"/>
  <c r="S1258" i="3"/>
  <c r="I554" i="3"/>
  <c r="S556" i="3"/>
  <c r="N651" i="3"/>
  <c r="S651" i="3"/>
  <c r="O32" i="4"/>
  <c r="S33" i="4"/>
  <c r="F290" i="3"/>
  <c r="O778" i="3"/>
  <c r="S779" i="3"/>
  <c r="N971" i="3"/>
  <c r="S970" i="3"/>
  <c r="O1033" i="3"/>
  <c r="S1034" i="3"/>
  <c r="N1129" i="3"/>
  <c r="S1130" i="3"/>
  <c r="O1449" i="3"/>
  <c r="S1450" i="3"/>
  <c r="I33" i="4"/>
  <c r="S34" i="4"/>
  <c r="O1321" i="3"/>
  <c r="S1322" i="3"/>
  <c r="O682" i="3"/>
  <c r="S683" i="3"/>
  <c r="K1065" i="3"/>
  <c r="K33" i="4"/>
  <c r="M1323" i="3"/>
  <c r="N1130" i="3"/>
  <c r="M1067" i="3"/>
  <c r="I1130" i="3"/>
  <c r="P34" i="4"/>
  <c r="I1065" i="3"/>
  <c r="I202" i="3"/>
  <c r="H555" i="3"/>
  <c r="O650" i="3"/>
  <c r="J1257" i="3"/>
  <c r="O809" i="3"/>
  <c r="S810" i="3"/>
  <c r="M394" i="3"/>
  <c r="J1321" i="3"/>
  <c r="S1323" i="3"/>
  <c r="E1129" i="3"/>
  <c r="N970" i="3"/>
  <c r="D522" i="3"/>
  <c r="O1161" i="3"/>
  <c r="S1162" i="3"/>
  <c r="N394" i="3"/>
  <c r="O618" i="3"/>
  <c r="S619" i="3"/>
  <c r="O905" i="3"/>
  <c r="S906" i="3"/>
  <c r="F74" i="3"/>
  <c r="M748" i="3"/>
  <c r="J1450" i="3"/>
  <c r="H554" i="3"/>
  <c r="M331" i="3"/>
  <c r="J363" i="3"/>
  <c r="O458" i="3"/>
  <c r="S459" i="3"/>
  <c r="N1066" i="3"/>
  <c r="O586" i="3"/>
  <c r="S587" i="3"/>
  <c r="N843" i="3"/>
  <c r="S842" i="3"/>
  <c r="M907" i="3"/>
  <c r="I1066" i="3"/>
  <c r="J32" i="4"/>
  <c r="O1225" i="3"/>
  <c r="S1226" i="3"/>
  <c r="O1353" i="3"/>
  <c r="S1354" i="3"/>
  <c r="O937" i="3"/>
  <c r="S938" i="3"/>
  <c r="O522" i="3"/>
  <c r="S523" i="3"/>
  <c r="M1483" i="3"/>
  <c r="N1481" i="3"/>
  <c r="M1195" i="3"/>
  <c r="R1194" i="3"/>
  <c r="M1353" i="3"/>
  <c r="R1354" i="3"/>
  <c r="O42" i="3"/>
  <c r="S43" i="3"/>
  <c r="O74" i="3"/>
  <c r="S75" i="3"/>
  <c r="M1481" i="3"/>
  <c r="R1482" i="3"/>
  <c r="N1417" i="3"/>
  <c r="R1418" i="3"/>
  <c r="O362" i="3"/>
  <c r="S363" i="3"/>
  <c r="M1162" i="3"/>
  <c r="R1163" i="3"/>
  <c r="M747" i="3"/>
  <c r="R748" i="3"/>
  <c r="H1289" i="3"/>
  <c r="R1291" i="3"/>
  <c r="H491" i="3"/>
  <c r="R492" i="3"/>
  <c r="I106" i="3"/>
  <c r="S108" i="3"/>
  <c r="O170" i="3"/>
  <c r="S171" i="3"/>
  <c r="M841" i="3"/>
  <c r="R842" i="3"/>
  <c r="M1322" i="3"/>
  <c r="R1323" i="3"/>
  <c r="O330" i="3"/>
  <c r="S331" i="3"/>
  <c r="M554" i="3"/>
  <c r="R555" i="3"/>
  <c r="M937" i="3"/>
  <c r="R938" i="3"/>
  <c r="N1385" i="3"/>
  <c r="R1386" i="3"/>
  <c r="O266" i="3"/>
  <c r="S267" i="3"/>
  <c r="O426" i="3"/>
  <c r="S427" i="3"/>
  <c r="O106" i="3"/>
  <c r="S107" i="3"/>
  <c r="M971" i="3"/>
  <c r="R970" i="3"/>
  <c r="M651" i="3"/>
  <c r="R651" i="3"/>
  <c r="N299" i="3"/>
  <c r="S300" i="3"/>
  <c r="O298" i="3"/>
  <c r="S299" i="3"/>
  <c r="M1065" i="3"/>
  <c r="R1066" i="3"/>
  <c r="O874" i="3"/>
  <c r="I1258" i="3"/>
  <c r="M842" i="3"/>
  <c r="H746" i="3"/>
  <c r="M428" i="3"/>
  <c r="R427" i="3"/>
  <c r="D1289" i="3"/>
  <c r="G1066" i="3"/>
  <c r="G395" i="3"/>
  <c r="J747" i="3"/>
  <c r="K394" i="3"/>
  <c r="H1162" i="3"/>
  <c r="G746" i="3"/>
  <c r="M555" i="3"/>
  <c r="K203" i="3"/>
  <c r="J203" i="3"/>
  <c r="N43" i="3"/>
  <c r="N1449" i="3"/>
  <c r="I1098" i="3"/>
  <c r="M140" i="3"/>
  <c r="R139" i="3"/>
  <c r="H331" i="3"/>
  <c r="M843" i="3"/>
  <c r="N1099" i="3"/>
  <c r="M267" i="3"/>
  <c r="R267" i="3"/>
  <c r="N202" i="3"/>
  <c r="R203" i="3"/>
  <c r="K874" i="3"/>
  <c r="N1035" i="3"/>
  <c r="N171" i="3"/>
  <c r="K202" i="3"/>
  <c r="I1161" i="3"/>
  <c r="N1065" i="3"/>
  <c r="N1033" i="3"/>
  <c r="I555" i="3"/>
  <c r="M556" i="3"/>
  <c r="N170" i="3"/>
  <c r="R171" i="3"/>
  <c r="J298" i="3"/>
  <c r="N172" i="3"/>
  <c r="M364" i="3"/>
  <c r="R363" i="3"/>
  <c r="H363" i="3"/>
  <c r="R364" i="3"/>
  <c r="N42" i="3"/>
  <c r="R43" i="3"/>
  <c r="C32" i="4"/>
  <c r="L34" i="4"/>
  <c r="M1354" i="3"/>
  <c r="H1065" i="3"/>
  <c r="L1002" i="3"/>
  <c r="K873" i="3"/>
  <c r="N1353" i="3"/>
  <c r="G1065" i="3"/>
  <c r="M970" i="3"/>
  <c r="N586" i="3"/>
  <c r="L1066" i="3"/>
  <c r="G491" i="3"/>
  <c r="G299" i="3"/>
  <c r="I107" i="3"/>
  <c r="F202" i="3"/>
  <c r="M75" i="3"/>
  <c r="J874" i="3"/>
  <c r="Q1259" i="3"/>
  <c r="J1258" i="3"/>
  <c r="L1323" i="3"/>
  <c r="L873" i="3"/>
  <c r="M969" i="3"/>
  <c r="N588" i="3"/>
  <c r="L619" i="3"/>
  <c r="Q620" i="3"/>
  <c r="G490" i="3"/>
  <c r="E330" i="3"/>
  <c r="I331" i="3"/>
  <c r="G298" i="3"/>
  <c r="L299" i="3"/>
  <c r="K554" i="3"/>
  <c r="E1257" i="3"/>
  <c r="N841" i="3"/>
  <c r="N842" i="3"/>
  <c r="N555" i="3"/>
  <c r="K362" i="3"/>
  <c r="H330" i="3"/>
  <c r="M1001" i="3"/>
  <c r="L491" i="3"/>
  <c r="H490" i="3"/>
  <c r="G202" i="3"/>
  <c r="N587" i="3"/>
  <c r="O841" i="3"/>
  <c r="J395" i="3"/>
  <c r="H1290" i="3"/>
  <c r="E873" i="3"/>
  <c r="K1322" i="3"/>
  <c r="P1323" i="3"/>
  <c r="F1257" i="3"/>
  <c r="P1259" i="3"/>
  <c r="J554" i="3"/>
  <c r="F1001" i="3"/>
  <c r="P1003" i="3"/>
  <c r="D490" i="3"/>
  <c r="K1162" i="3"/>
  <c r="P1163" i="3"/>
  <c r="M938" i="3"/>
  <c r="L746" i="3"/>
  <c r="P747" i="3"/>
  <c r="F682" i="3"/>
  <c r="P684" i="3"/>
  <c r="J75" i="3"/>
  <c r="N652" i="3"/>
  <c r="L298" i="3"/>
  <c r="P299" i="3"/>
  <c r="F425" i="3"/>
  <c r="P420" i="3"/>
  <c r="F298" i="3"/>
  <c r="P300" i="3"/>
  <c r="N74" i="3"/>
  <c r="J523" i="3"/>
  <c r="K291" i="3"/>
  <c r="P292" i="3"/>
  <c r="O1451" i="3"/>
  <c r="G322" i="3"/>
  <c r="P324" i="3"/>
  <c r="K107" i="3"/>
  <c r="P107" i="3"/>
  <c r="F746" i="3"/>
  <c r="K747" i="3"/>
  <c r="O714" i="3"/>
  <c r="O969" i="3"/>
  <c r="E490" i="3"/>
  <c r="O492" i="3"/>
  <c r="O1066" i="3"/>
  <c r="F1289" i="3"/>
  <c r="O1291" i="3"/>
  <c r="N556" i="3"/>
  <c r="N460" i="3"/>
  <c r="J1098" i="3"/>
  <c r="O1099" i="3"/>
  <c r="O332" i="3"/>
  <c r="J299" i="3"/>
  <c r="O299" i="3"/>
  <c r="N650" i="3"/>
  <c r="M650" i="3"/>
  <c r="N1193" i="3"/>
  <c r="M1194" i="3"/>
  <c r="M1450" i="3"/>
  <c r="M1451" i="3"/>
  <c r="M1449" i="3"/>
  <c r="L1322" i="3"/>
  <c r="L1321" i="3"/>
  <c r="K1258" i="3"/>
  <c r="N779" i="3"/>
  <c r="N778" i="3"/>
  <c r="H1449" i="3"/>
  <c r="L1450" i="3"/>
  <c r="N300" i="3"/>
  <c r="N969" i="3"/>
  <c r="E746" i="3"/>
  <c r="M652" i="3"/>
  <c r="C650" i="3"/>
  <c r="H747" i="3"/>
  <c r="I746" i="3"/>
  <c r="I747" i="3"/>
  <c r="F490" i="3"/>
  <c r="E202" i="3"/>
  <c r="M43" i="3"/>
  <c r="M42" i="3"/>
  <c r="M1321" i="3"/>
  <c r="D202" i="3"/>
  <c r="L1001" i="3"/>
  <c r="L1003" i="3"/>
  <c r="N748" i="3"/>
  <c r="I203" i="3"/>
  <c r="L523" i="3"/>
  <c r="G523" i="3"/>
  <c r="N811" i="3"/>
  <c r="N810" i="3"/>
  <c r="N809" i="3"/>
  <c r="M458" i="3"/>
  <c r="M459" i="3"/>
  <c r="M460" i="3"/>
  <c r="D682" i="3"/>
  <c r="C682" i="3"/>
  <c r="J555" i="3"/>
  <c r="E554" i="3"/>
  <c r="H394" i="3"/>
  <c r="H395" i="3"/>
  <c r="M395" i="3"/>
  <c r="F554" i="3"/>
  <c r="G427" i="3"/>
  <c r="L108" i="3"/>
  <c r="M106" i="3"/>
  <c r="L107" i="3"/>
  <c r="L106" i="3"/>
  <c r="J1322" i="3"/>
  <c r="E1321" i="3"/>
  <c r="I1321" i="3"/>
  <c r="I1322" i="3"/>
  <c r="N1322" i="3"/>
  <c r="C1129" i="3"/>
  <c r="M1131" i="3"/>
  <c r="J426" i="3"/>
  <c r="J427" i="3"/>
  <c r="K426" i="3"/>
  <c r="K1161" i="3"/>
  <c r="J1161" i="3"/>
  <c r="J1162" i="3"/>
  <c r="K683" i="3"/>
  <c r="F394" i="3"/>
  <c r="K395" i="3"/>
  <c r="N332" i="3"/>
  <c r="N331" i="3"/>
  <c r="N330" i="3"/>
  <c r="H522" i="3"/>
  <c r="H523" i="3"/>
  <c r="L331" i="3"/>
  <c r="M330" i="3"/>
  <c r="L330" i="3"/>
  <c r="L332" i="3"/>
  <c r="L427" i="3"/>
  <c r="L428" i="3"/>
  <c r="M426" i="3"/>
  <c r="L426" i="3"/>
  <c r="G107" i="3"/>
  <c r="G106" i="3"/>
  <c r="H106" i="3"/>
  <c r="M1417" i="3"/>
  <c r="M1418" i="3"/>
  <c r="M1419" i="3"/>
  <c r="M1291" i="3"/>
  <c r="M1290" i="3"/>
  <c r="M1289" i="3"/>
  <c r="H1130" i="3"/>
  <c r="M1130" i="3"/>
  <c r="H1129" i="3"/>
  <c r="N1289" i="3"/>
  <c r="L1130" i="3"/>
  <c r="L1131" i="3"/>
  <c r="M1129" i="3"/>
  <c r="L1129" i="3"/>
  <c r="H683" i="3"/>
  <c r="M684" i="3"/>
  <c r="H458" i="3"/>
  <c r="H459" i="3"/>
  <c r="I394" i="3"/>
  <c r="I395" i="3"/>
  <c r="J394" i="3"/>
  <c r="G394" i="3"/>
  <c r="M298" i="3"/>
  <c r="M300" i="3"/>
  <c r="M299" i="3"/>
  <c r="E362" i="3"/>
  <c r="D362" i="3"/>
  <c r="D298" i="3"/>
  <c r="I299" i="3"/>
  <c r="J107" i="3"/>
  <c r="K106" i="3"/>
  <c r="J106" i="3"/>
  <c r="N236" i="3"/>
  <c r="N234" i="3"/>
  <c r="K1290" i="3"/>
  <c r="K1289" i="3"/>
  <c r="N32" i="4"/>
  <c r="N34" i="4"/>
  <c r="N33" i="4"/>
  <c r="L1289" i="3"/>
  <c r="L1258" i="3"/>
  <c r="L1259" i="3"/>
  <c r="M1257" i="3"/>
  <c r="L1257" i="3"/>
  <c r="G618" i="3"/>
  <c r="G619" i="3"/>
  <c r="M524" i="3"/>
  <c r="M523" i="3"/>
  <c r="N522" i="3"/>
  <c r="M522" i="3"/>
  <c r="F458" i="3"/>
  <c r="K459" i="3"/>
  <c r="J331" i="3"/>
  <c r="K330" i="3"/>
  <c r="J330" i="3"/>
  <c r="F322" i="3"/>
  <c r="F329" i="3"/>
  <c r="P332" i="3" s="1"/>
  <c r="K323" i="3"/>
  <c r="E394" i="3"/>
  <c r="D394" i="3"/>
  <c r="M171" i="3"/>
  <c r="M172" i="3"/>
  <c r="M170" i="3"/>
  <c r="N428" i="3"/>
  <c r="N427" i="3"/>
  <c r="N426" i="3"/>
  <c r="E1097" i="3"/>
  <c r="F1097" i="3"/>
  <c r="G1321" i="3"/>
  <c r="F1321" i="3"/>
  <c r="F1129" i="3"/>
  <c r="K1130" i="3"/>
  <c r="G1161" i="3"/>
  <c r="G1162" i="3"/>
  <c r="N1259" i="3"/>
  <c r="N1258" i="3"/>
  <c r="N1257" i="3"/>
  <c r="I1129" i="3"/>
  <c r="M1387" i="3"/>
  <c r="M1385" i="3"/>
  <c r="M1386" i="3"/>
  <c r="N1291" i="3"/>
  <c r="G1129" i="3"/>
  <c r="F618" i="3"/>
  <c r="K619" i="3"/>
  <c r="H299" i="3"/>
  <c r="I298" i="3"/>
  <c r="H298" i="3"/>
  <c r="G682" i="3"/>
  <c r="N620" i="3"/>
  <c r="N619" i="3"/>
  <c r="N618" i="3"/>
  <c r="K522" i="3"/>
  <c r="K523" i="3"/>
  <c r="L522" i="3"/>
  <c r="I458" i="3"/>
  <c r="I459" i="3"/>
  <c r="J458" i="3"/>
  <c r="N524" i="3"/>
  <c r="N298" i="3"/>
  <c r="G522" i="3"/>
  <c r="F522" i="3"/>
  <c r="H1321" i="3"/>
  <c r="H1322" i="3"/>
  <c r="N1323" i="3"/>
  <c r="D1321" i="3"/>
  <c r="G32" i="4"/>
  <c r="G33" i="4"/>
  <c r="H32" i="4"/>
  <c r="E522" i="3"/>
  <c r="N907" i="3"/>
  <c r="N906" i="3"/>
  <c r="N905" i="3"/>
  <c r="H426" i="3"/>
  <c r="K298" i="3"/>
  <c r="K299" i="3"/>
  <c r="H618" i="3"/>
  <c r="L76" i="3"/>
  <c r="L74" i="3"/>
  <c r="L75" i="3"/>
  <c r="E1449" i="3"/>
  <c r="D1449" i="3"/>
  <c r="E1225" i="3"/>
  <c r="D1225" i="3"/>
  <c r="I1226" i="3"/>
  <c r="L1162" i="3"/>
  <c r="L1161" i="3"/>
  <c r="L1163" i="3"/>
  <c r="M1161" i="3"/>
  <c r="L33" i="4"/>
  <c r="M34" i="4"/>
  <c r="M33" i="4"/>
  <c r="M32" i="4"/>
  <c r="I1450" i="3"/>
  <c r="E1289" i="3"/>
  <c r="E650" i="3"/>
  <c r="D650" i="3"/>
  <c r="F362" i="3"/>
  <c r="K363" i="3"/>
  <c r="H1161" i="3"/>
  <c r="G362" i="3"/>
  <c r="G363" i="3"/>
  <c r="N396" i="3"/>
  <c r="G458" i="3"/>
  <c r="L363" i="3"/>
  <c r="L364" i="3"/>
  <c r="M362" i="3"/>
  <c r="L362" i="3"/>
  <c r="G331" i="3"/>
  <c r="N107" i="3"/>
  <c r="N106" i="3"/>
  <c r="N108" i="3"/>
  <c r="I1290" i="3"/>
  <c r="G1257" i="3"/>
  <c r="G1258" i="3"/>
  <c r="J490" i="3"/>
  <c r="J491" i="3"/>
  <c r="K490" i="3"/>
  <c r="N1163" i="3"/>
  <c r="N1162" i="3"/>
  <c r="N1161" i="3"/>
  <c r="N459" i="3"/>
  <c r="N458" i="3"/>
  <c r="C394" i="3"/>
  <c r="M396" i="3"/>
  <c r="I362" i="3"/>
  <c r="I363" i="3"/>
  <c r="J362" i="3"/>
  <c r="D1129" i="3"/>
  <c r="J522" i="3"/>
  <c r="I522" i="3"/>
  <c r="I523" i="3"/>
  <c r="N523" i="3"/>
  <c r="N364" i="3"/>
  <c r="N363" i="3"/>
  <c r="N362" i="3"/>
  <c r="N267" i="3"/>
  <c r="N266" i="3"/>
  <c r="N268" i="3"/>
  <c r="D458" i="3"/>
  <c r="H362" i="3"/>
  <c r="M74" i="3"/>
  <c r="P428" i="3" l="1"/>
  <c r="K427" i="3"/>
  <c r="F426" i="3"/>
  <c r="G426" i="3"/>
  <c r="F330" i="3"/>
  <c r="K331" i="3"/>
  <c r="G330" i="3"/>
</calcChain>
</file>

<file path=xl/sharedStrings.xml><?xml version="1.0" encoding="utf-8"?>
<sst xmlns="http://schemas.openxmlformats.org/spreadsheetml/2006/main" count="2088" uniqueCount="100">
  <si>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</si>
  <si>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</si>
  <si>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</si>
  <si>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</si>
  <si>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</si>
  <si>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</si>
  <si>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</si>
  <si>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</si>
  <si>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</si>
  <si>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</si>
  <si>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</si>
  <si>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K</t>
  </si>
  <si>
    <t>?</t>
  </si>
  <si>
    <t>Other</t>
  </si>
  <si>
    <t xml:space="preserve">Total FI enrolment </t>
  </si>
  <si>
    <t>% Change in FI enrolment cf. last year</t>
  </si>
  <si>
    <t>% Change in FI enrolment cf. 5 yrs ago</t>
  </si>
  <si>
    <t>% Change in FI enrolment cf. 10yrs ago</t>
  </si>
  <si>
    <t xml:space="preserve">Total district enrolment </t>
  </si>
  <si>
    <t xml:space="preserve">% Change in total enrolment cf. last year </t>
  </si>
  <si>
    <t>% Change in total enrolment cf. 5 yrs ago</t>
  </si>
  <si>
    <t>% Change in total enrolment cf. 10 yrs ago</t>
  </si>
  <si>
    <t>% of students in FI</t>
  </si>
  <si>
    <t>Change in % of students in FI cf. last year</t>
  </si>
  <si>
    <t>Change in % of students in FI cf. 5 years ago</t>
  </si>
  <si>
    <t>Change in % of students in FI cf. 10 years ago</t>
  </si>
  <si>
    <t>Grade</t>
  </si>
  <si>
    <t>-</t>
  </si>
  <si>
    <t xml:space="preserve">% Change in FI enrolment </t>
  </si>
  <si>
    <t>Masked</t>
  </si>
  <si>
    <t>2014/15</t>
  </si>
  <si>
    <t>Not available</t>
  </si>
  <si>
    <t>N/A</t>
  </si>
  <si>
    <t xml:space="preserve">% Change in FI enrolment compared to previous year </t>
  </si>
  <si>
    <t xml:space="preserve">% Change in total enrolment compared to previous year </t>
  </si>
  <si>
    <t xml:space="preserve">Total province enrolment </t>
  </si>
  <si>
    <t>2015/16</t>
  </si>
  <si>
    <t xml:space="preserve"> -</t>
  </si>
  <si>
    <t>Note: Yukon public schools tend to lose about 100 students between September and March.</t>
  </si>
  <si>
    <t>2016/17</t>
  </si>
  <si>
    <t>2017/18</t>
  </si>
  <si>
    <t>2018/19</t>
  </si>
  <si>
    <t>2019/20</t>
  </si>
  <si>
    <t>2020/21</t>
  </si>
  <si>
    <t>Table 6I.  SD 33 Chilliwack French Immersion Enrolment by Grade (2004-2021)</t>
  </si>
  <si>
    <t>Table 2. BC Public Schools French Immersion Enrolment (2004 – 2022)</t>
  </si>
  <si>
    <t>2021/22</t>
  </si>
  <si>
    <t>British Columbia School district enrollment figures - 2004-2022</t>
  </si>
  <si>
    <t>Table 6A.  SD 5 Southeast Kootenay French Immersion Enrolment by Grade (2004-2022)</t>
  </si>
  <si>
    <t>Table 6B.  SD 6 Rocky Mountain French Immersion Enrolment by Grade (2004-2022)</t>
  </si>
  <si>
    <t>Table 6C.  SD 8 Kootenay Lake French Immersion Enrolment by Grade (2004-2022)</t>
  </si>
  <si>
    <t>Table 6D.  SD 20 Kootenay-Columbia French Immersion Enrolment by Grade (2004-2022)</t>
  </si>
  <si>
    <t>Table 6E.  SD 22 Vernon French Immersion Enrolment by Grade (2004-2022)</t>
  </si>
  <si>
    <t>Table 6F.  SD 23 Central Okanagan French Immersion Enrolment by Grade (2004-2022)</t>
  </si>
  <si>
    <t>Table 6G.  SD 27 Cariboo-Chilcotin French Immersion Enrolment by Grade (2004-2022)</t>
  </si>
  <si>
    <t>Table 6H.  SD 28 Quesnel French Immersion Enrolment by Grade (2004-2022)</t>
  </si>
  <si>
    <t>Table 6J.  SD 34 Abbotsford French Immersion Enrolment by Grade (2004-2022)</t>
  </si>
  <si>
    <t>Table 6K.  SD 35 Langley French Immersion Enrolment by Grade (2004-2022)</t>
  </si>
  <si>
    <t>Table 6L.  SD 36 Surrey French Immersion Enrolment by Grade (2004-2022)</t>
  </si>
  <si>
    <t>Table 6M.  SD 37 Delta French Immersion Enrolment by Grade (2004-2022)</t>
  </si>
  <si>
    <t>Table 6N.  SD 38 Richmond French Immersion Enrolment by Grade (2004-2022)</t>
  </si>
  <si>
    <t>Table 6O.  SD 39 Vancouver French Immersion Enrolment by Grade (2004-2022)</t>
  </si>
  <si>
    <t>Table 6P.  SD 40 New Westminster French Immersion Enrolment by Grade (2004-2022)</t>
  </si>
  <si>
    <t>Table 6Q.  SD 41 Burnaby French Immersion Enrolment by Grade (2004-2022)</t>
  </si>
  <si>
    <t>Table 6R.  SD 42 Maple Ridge-Pitt Meadows French Immersion Enrolment by Grade (2004-2022)</t>
  </si>
  <si>
    <t>Table 6S.  SD 43 Coquitlam French Immersion Enrolment by Grade (2004-2022)</t>
  </si>
  <si>
    <t>Table 6T.  SD 44 North Vancouver French Immersion Enrolment by Grade (2004-2022)</t>
  </si>
  <si>
    <t>Table 6U.  SD 45 West Vancouver French Immersion Enrolment by Grade (2004-2022)</t>
  </si>
  <si>
    <t>Table 6V.  SD 47 Powell River French Immersion Enrolment by Grade (2004-2022)</t>
  </si>
  <si>
    <t>*Large drop in enrolment?</t>
  </si>
  <si>
    <t>Table 6W.  SD 48 Sea to Sky French Immersion Enrolment by Grade (2004-2022)</t>
  </si>
  <si>
    <t>French Immersion cancelled in favour of Indigenous Language program</t>
  </si>
  <si>
    <t>Table 6X.  SD 50 Haida Gwaii French Immersion Enrolment by Grade (2004-2022)</t>
  </si>
  <si>
    <t>Table 6Y. SD 52 Prince Rupert French Immersion Enrolment by Grade (2004-2022)</t>
  </si>
  <si>
    <t>Table 6Z. SD 54 Bulkley Valley French Immersion Enrolment by Grade (2004-2022)</t>
  </si>
  <si>
    <t>Table 6AA. SD 57 Prince George French Immersion Enrolment by Grade (2004-2022)</t>
  </si>
  <si>
    <t>Table 6AB. SD 58 Nicola-Similkameen French Immersion Enrolment by Grade (2004-2022)</t>
  </si>
  <si>
    <t>Table 6AC. SD 59 Peace River South French Immersion Enrolment by Grade (2004-2022)</t>
  </si>
  <si>
    <t>Table 6AD. SD 60 Peace River North French Immersion Enrolment by Grade (2004-2022)</t>
  </si>
  <si>
    <t>Table 6AE. SD 61 Greater Victoria French Immersion Enrolment by Grade (2004-2022)</t>
  </si>
  <si>
    <t>Table 6AF. SD 62 Sooke French Immersion Enrolment by Grade (2004-2022)</t>
  </si>
  <si>
    <t>masked</t>
  </si>
  <si>
    <t>Table 6AH. SD 64 Gulf Islands French Immersion Enrolment by Grade (2004-2022)</t>
  </si>
  <si>
    <t>Table 6AI. SD 67 Okanagan Skaha French Immersion Enrolment by Grade (2004-2022)</t>
  </si>
  <si>
    <t>Table 6AJ. SD 68 Nanaimo-Ladysmith French Immersion Enrolment by Grade (2004-2022)</t>
  </si>
  <si>
    <t>Table 6AK. SD 69 Qualicum French Immersion Enrolment by Grade (2004-2022)</t>
  </si>
  <si>
    <t>Table 6AL. SD 70 Alberni French Immersion Enrolment by Grade (2004-2022)</t>
  </si>
  <si>
    <t>Table 6AM. SD 71 Comox Valley French Immersion Enrolment by Grade (2004-2022)</t>
  </si>
  <si>
    <t>Table 6AN. SD 72 Campbell River French Immersion Enrolment by Grade (2004-2022)</t>
  </si>
  <si>
    <t>Table 6AO. SD 73 Kamloops/Thompson French Immersion Enrolment by Grade (2004-2022)</t>
  </si>
  <si>
    <t>Table 6AP. SD 75 Mission French Immersion Enrolment by Grade (2004-2022)</t>
  </si>
  <si>
    <t>Table 6AQ. SD 79 Cowichan Valley French Immersion Enrolment by Grade (2004-2022)</t>
  </si>
  <si>
    <t>Table 6AR. SD 82 Coast Mountains French Immersion Enrolment by Grade (2004-2022)</t>
  </si>
  <si>
    <t>Table 6AS. SD 83 North Okanagan-Shuswap French Immersion Enrolment by Grade (2004-2022)</t>
  </si>
  <si>
    <t>Table 6AT. SD 91 Nechako Lake French Immersion Enrolment by Grade (2004-2022)</t>
  </si>
  <si>
    <t>Large enrolment decrease</t>
  </si>
  <si>
    <t>Table 6AG. SD 63 Saanich French Immersion Enrolment by Grade (2004-2022)</t>
  </si>
  <si>
    <t>Yukon Enrollment Figures - 2004-2022</t>
  </si>
  <si>
    <t>Source: Government of Yukon, Department of Education, Enrolment Reports, May , 2003-2022: http://www.education.gov.yk.ca/kto12/enrolment_reports.html</t>
  </si>
  <si>
    <t>Table 5.1. Yukon Public Schools French Immersion Enrolment by Grade, as of June 2021 (2004-2022)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</si>
</sst>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sz val="12"/>
      <color theme="2" tint="-0.89999084444715716"/>
      <name val="Calibri"/>
      <family val="2"/>
      <scheme val="minor"/>
    </font>
    <font>
      <sz val="12"/>
      <color indexed="205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n">
        <color rgb="FFBFBFBF"/>
      </right>
      <top/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/>
      <top/>
      <bottom/>
      <diagonal/>
    </border>
  </borders>
  <cellStyleXfs count="1302">
    <xf numFmtId="0" fontId="0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10" fontId="6" fillId="0" borderId="2" xfId="1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3" fontId="3" fillId="0" borderId="2" xfId="0" applyNumberFormat="1" applyFont="1" applyBorder="1"/>
    <xf numFmtId="0" fontId="9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5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right" vertical="center" wrapText="1"/>
    </xf>
    <xf numFmtId="3" fontId="17" fillId="0" borderId="2" xfId="0" applyNumberFormat="1" applyFont="1" applyBorder="1"/>
    <xf numFmtId="3" fontId="6" fillId="0" borderId="2" xfId="0" applyNumberFormat="1" applyFont="1" applyFill="1" applyBorder="1" applyAlignment="1">
      <alignment horizontal="right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6" fillId="0" borderId="2" xfId="1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10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/>
    <xf numFmtId="0" fontId="6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 vertical="center" wrapText="1"/>
    </xf>
    <xf numFmtId="3" fontId="18" fillId="0" borderId="2" xfId="0" applyNumberFormat="1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vertical="center" wrapText="1"/>
    </xf>
    <xf numFmtId="0" fontId="5" fillId="6" borderId="0" xfId="0" applyFont="1" applyFill="1" applyAlignment="1">
      <alignment vertical="center"/>
    </xf>
    <xf numFmtId="0" fontId="6" fillId="6" borderId="0" xfId="0" applyFont="1" applyFill="1"/>
    <xf numFmtId="0" fontId="0" fillId="6" borderId="0" xfId="0" applyFill="1"/>
    <xf numFmtId="0" fontId="2" fillId="0" borderId="2" xfId="0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left" vertical="center" wrapText="1"/>
    </xf>
    <xf numFmtId="10" fontId="6" fillId="3" borderId="2" xfId="1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10" fontId="2" fillId="0" borderId="2" xfId="1" applyNumberFormat="1" applyFont="1" applyFill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10" fontId="2" fillId="0" borderId="2" xfId="1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10" fontId="2" fillId="0" borderId="2" xfId="1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10" fontId="2" fillId="0" borderId="2" xfId="1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/>
    </xf>
    <xf numFmtId="0" fontId="12" fillId="3" borderId="2" xfId="0" applyFont="1" applyFill="1" applyBorder="1" applyAlignment="1">
      <alignment horizontal="right" vertical="center" wrapText="1"/>
    </xf>
    <xf numFmtId="3" fontId="17" fillId="0" borderId="2" xfId="0" applyNumberFormat="1" applyFont="1" applyBorder="1" applyAlignment="1"/>
    <xf numFmtId="3" fontId="11" fillId="0" borderId="2" xfId="0" applyNumberFormat="1" applyFont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3" fontId="14" fillId="0" borderId="2" xfId="0" applyNumberFormat="1" applyFont="1" applyBorder="1"/>
    <xf numFmtId="10" fontId="2" fillId="0" borderId="2" xfId="1" applyNumberFormat="1" applyFont="1" applyBorder="1" applyAlignment="1">
      <alignment vertical="center" wrapText="1"/>
    </xf>
    <xf numFmtId="3" fontId="2" fillId="0" borderId="2" xfId="0" applyNumberFormat="1" applyFont="1" applyBorder="1" applyAlignment="1"/>
    <xf numFmtId="0" fontId="14" fillId="3" borderId="2" xfId="0" applyFont="1" applyFill="1" applyBorder="1" applyAlignment="1">
      <alignment wrapText="1"/>
    </xf>
    <xf numFmtId="3" fontId="14" fillId="0" borderId="2" xfId="0" applyNumberFormat="1" applyFont="1" applyBorder="1" applyAlignment="1"/>
    <xf numFmtId="10" fontId="2" fillId="0" borderId="2" xfId="1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wrapText="1"/>
    </xf>
    <xf numFmtId="0" fontId="19" fillId="3" borderId="2" xfId="0" quotePrefix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4" fillId="0" borderId="2" xfId="0" applyFont="1" applyBorder="1"/>
    <xf numFmtId="0" fontId="14" fillId="0" borderId="2" xfId="0" applyFont="1" applyFill="1" applyBorder="1" applyAlignment="1">
      <alignment horizontal="right" vertical="center" wrapText="1"/>
    </xf>
    <xf numFmtId="0" fontId="0" fillId="7" borderId="0" xfId="0" applyFill="1"/>
    <xf numFmtId="0" fontId="20" fillId="7" borderId="0" xfId="0" applyFont="1" applyFill="1" applyAlignment="1"/>
    <xf numFmtId="0" fontId="21" fillId="7" borderId="0" xfId="0" applyFont="1" applyFill="1" applyAlignment="1"/>
    <xf numFmtId="0" fontId="10" fillId="6" borderId="0" xfId="0" applyFont="1" applyFill="1" applyAlignment="1">
      <alignment vertical="center"/>
    </xf>
    <xf numFmtId="0" fontId="11" fillId="6" borderId="0" xfId="0" applyFont="1" applyFill="1"/>
    <xf numFmtId="49" fontId="12" fillId="5" borderId="2" xfId="0" applyNumberFormat="1" applyFont="1" applyFill="1" applyBorder="1" applyAlignment="1">
      <alignment vertical="center" wrapText="1"/>
    </xf>
    <xf numFmtId="164" fontId="14" fillId="4" borderId="2" xfId="0" applyNumberFormat="1" applyFont="1" applyFill="1" applyBorder="1" applyAlignment="1">
      <alignment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2" xfId="0" applyBorder="1"/>
    <xf numFmtId="0" fontId="22" fillId="0" borderId="2" xfId="0" applyFont="1" applyBorder="1"/>
    <xf numFmtId="0" fontId="21" fillId="7" borderId="0" xfId="0" applyFont="1" applyFill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0" fillId="3" borderId="2" xfId="0" applyFill="1" applyBorder="1"/>
    <xf numFmtId="3" fontId="1" fillId="3" borderId="2" xfId="0" applyNumberFormat="1" applyFont="1" applyFill="1" applyBorder="1" applyAlignment="1">
      <alignment horizontal="right" vertical="center" wrapText="1"/>
    </xf>
    <xf numFmtId="0" fontId="22" fillId="3" borderId="2" xfId="0" applyFont="1" applyFill="1" applyBorder="1"/>
    <xf numFmtId="3" fontId="6" fillId="3" borderId="2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/>
    </xf>
    <xf numFmtId="0" fontId="0" fillId="8" borderId="0" xfId="0" applyFill="1"/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9" fillId="0" borderId="2" xfId="0" quotePrefix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0" fontId="22" fillId="0" borderId="5" xfId="0" applyFont="1" applyBorder="1"/>
    <xf numFmtId="0" fontId="14" fillId="0" borderId="5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0" fontId="22" fillId="0" borderId="4" xfId="0" applyFont="1" applyFill="1" applyBorder="1"/>
    <xf numFmtId="0" fontId="22" fillId="0" borderId="6" xfId="0" applyFont="1" applyFill="1" applyBorder="1"/>
    <xf numFmtId="0" fontId="0" fillId="0" borderId="0" xfId="0" applyFill="1"/>
    <xf numFmtId="0" fontId="14" fillId="4" borderId="4" xfId="0" applyFont="1" applyFill="1" applyBorder="1" applyAlignment="1">
      <alignment horizontal="right" vertical="center" wrapText="1"/>
    </xf>
  </cellXfs>
  <cellStyles count="130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O1" workbookViewId="0">
      <selection activeCell="U15" sqref="U15"/>
    </sheetView>
  </sheetViews>
  <sheetFormatPr baseColWidth="10" defaultColWidth="11.5" defaultRowHeight="15" x14ac:dyDescent="0.2"/>
  <sheetData>
    <row r="1" spans="1:21" s="84" customFormat="1" ht="15" customHeight="1" x14ac:dyDescent="0.2">
      <c r="A1" s="102" t="s">
        <v>97</v>
      </c>
      <c r="B1" s="102"/>
      <c r="C1" s="102"/>
      <c r="D1" s="102"/>
      <c r="E1" s="102"/>
      <c r="F1" s="102"/>
      <c r="G1" s="102"/>
    </row>
    <row r="2" spans="1:21" s="84" customFormat="1" ht="15" customHeight="1" x14ac:dyDescent="0.2">
      <c r="A2" s="102"/>
      <c r="B2" s="102"/>
      <c r="C2" s="102"/>
      <c r="D2" s="102"/>
      <c r="E2" s="102"/>
      <c r="F2" s="102"/>
      <c r="G2" s="102"/>
    </row>
    <row r="3" spans="1:21" s="84" customFormat="1" x14ac:dyDescent="0.2"/>
    <row r="6" spans="1:21" ht="16" x14ac:dyDescent="0.2">
      <c r="A6" s="87" t="s">
        <v>99</v>
      </c>
      <c r="B6" s="87"/>
      <c r="C6" s="87"/>
      <c r="D6" s="87"/>
      <c r="E6" s="87"/>
      <c r="F6" s="87"/>
      <c r="G6" s="87"/>
      <c r="H6" s="88"/>
      <c r="I6" s="88"/>
      <c r="J6" s="88"/>
      <c r="K6" s="88"/>
      <c r="L6" s="88"/>
      <c r="M6" s="88"/>
      <c r="N6" s="88"/>
    </row>
    <row r="7" spans="1:21" ht="17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21" ht="18" thickBot="1" x14ac:dyDescent="0.25">
      <c r="A8" s="25" t="s">
        <v>26</v>
      </c>
      <c r="B8" s="89" t="s">
        <v>0</v>
      </c>
      <c r="C8" s="89" t="s">
        <v>1</v>
      </c>
      <c r="D8" s="89" t="s">
        <v>2</v>
      </c>
      <c r="E8" s="89" t="s">
        <v>3</v>
      </c>
      <c r="F8" s="89" t="s">
        <v>4</v>
      </c>
      <c r="G8" s="89" t="s">
        <v>5</v>
      </c>
      <c r="H8" s="89" t="s">
        <v>6</v>
      </c>
      <c r="I8" s="89" t="s">
        <v>7</v>
      </c>
      <c r="J8" s="89" t="s">
        <v>8</v>
      </c>
      <c r="K8" s="25" t="s">
        <v>9</v>
      </c>
      <c r="L8" s="25" t="s">
        <v>10</v>
      </c>
      <c r="M8" s="25" t="s">
        <v>30</v>
      </c>
      <c r="N8" s="25" t="s">
        <v>36</v>
      </c>
      <c r="O8" s="25" t="s">
        <v>39</v>
      </c>
      <c r="P8" s="25" t="s">
        <v>40</v>
      </c>
      <c r="Q8" s="25" t="s">
        <v>41</v>
      </c>
      <c r="R8" s="25" t="s">
        <v>42</v>
      </c>
      <c r="S8" s="25" t="s">
        <v>43</v>
      </c>
      <c r="T8" s="25" t="s">
        <v>46</v>
      </c>
    </row>
    <row r="9" spans="1:21" ht="18" thickBot="1" x14ac:dyDescent="0.25">
      <c r="A9" s="26" t="s">
        <v>11</v>
      </c>
      <c r="B9" s="90">
        <v>56</v>
      </c>
      <c r="C9" s="90">
        <v>51</v>
      </c>
      <c r="D9" s="90">
        <v>51</v>
      </c>
      <c r="E9" s="90">
        <v>48</v>
      </c>
      <c r="F9" s="90">
        <v>60</v>
      </c>
      <c r="G9" s="91">
        <v>54</v>
      </c>
      <c r="H9" s="91">
        <v>54</v>
      </c>
      <c r="I9" s="91">
        <v>50</v>
      </c>
      <c r="J9" s="92">
        <v>54</v>
      </c>
      <c r="K9" s="92">
        <v>59</v>
      </c>
      <c r="L9" s="92">
        <v>55</v>
      </c>
      <c r="M9" s="92">
        <v>54</v>
      </c>
      <c r="N9" s="92">
        <v>70</v>
      </c>
      <c r="O9" s="92">
        <v>84</v>
      </c>
      <c r="P9" s="92">
        <v>83</v>
      </c>
      <c r="Q9" s="92">
        <v>73</v>
      </c>
      <c r="R9" s="92">
        <v>90</v>
      </c>
      <c r="S9" s="92">
        <v>90</v>
      </c>
      <c r="T9" s="92">
        <v>98</v>
      </c>
      <c r="U9" s="126"/>
    </row>
    <row r="10" spans="1:21" ht="17" thickBot="1" x14ac:dyDescent="0.25">
      <c r="A10" s="26">
        <v>1</v>
      </c>
      <c r="B10" s="90">
        <v>53</v>
      </c>
      <c r="C10" s="90">
        <v>59</v>
      </c>
      <c r="D10" s="90">
        <v>55</v>
      </c>
      <c r="E10" s="90">
        <v>48</v>
      </c>
      <c r="F10" s="90">
        <v>50</v>
      </c>
      <c r="G10" s="91">
        <v>68</v>
      </c>
      <c r="H10" s="91">
        <v>56</v>
      </c>
      <c r="I10" s="91">
        <v>60</v>
      </c>
      <c r="J10" s="92">
        <v>51</v>
      </c>
      <c r="K10" s="92">
        <v>58</v>
      </c>
      <c r="L10" s="92">
        <v>58</v>
      </c>
      <c r="M10" s="92">
        <v>64</v>
      </c>
      <c r="N10" s="92">
        <v>64</v>
      </c>
      <c r="O10" s="92">
        <v>67</v>
      </c>
      <c r="P10" s="92">
        <v>84</v>
      </c>
      <c r="Q10" s="92">
        <v>82</v>
      </c>
      <c r="R10" s="92">
        <v>79</v>
      </c>
      <c r="S10" s="92">
        <v>93</v>
      </c>
      <c r="T10" s="92">
        <v>92</v>
      </c>
    </row>
    <row r="11" spans="1:21" ht="17" thickBot="1" x14ac:dyDescent="0.25">
      <c r="A11" s="26">
        <v>2</v>
      </c>
      <c r="B11" s="90">
        <v>34</v>
      </c>
      <c r="C11" s="90">
        <v>48</v>
      </c>
      <c r="D11" s="90">
        <v>53</v>
      </c>
      <c r="E11" s="90">
        <v>50</v>
      </c>
      <c r="F11" s="90">
        <v>44</v>
      </c>
      <c r="G11" s="91">
        <v>48</v>
      </c>
      <c r="H11" s="91">
        <v>58</v>
      </c>
      <c r="I11" s="91">
        <v>53</v>
      </c>
      <c r="J11" s="92">
        <v>51</v>
      </c>
      <c r="K11" s="92">
        <v>49</v>
      </c>
      <c r="L11" s="92">
        <v>58</v>
      </c>
      <c r="M11" s="92">
        <v>55</v>
      </c>
      <c r="N11" s="92">
        <v>61</v>
      </c>
      <c r="O11" s="92">
        <v>62</v>
      </c>
      <c r="P11" s="92">
        <v>66</v>
      </c>
      <c r="Q11" s="92">
        <v>82</v>
      </c>
      <c r="R11" s="92">
        <v>82</v>
      </c>
      <c r="S11" s="92">
        <v>75</v>
      </c>
      <c r="T11" s="92">
        <v>90</v>
      </c>
    </row>
    <row r="12" spans="1:21" ht="17" thickBot="1" x14ac:dyDescent="0.25">
      <c r="A12" s="26">
        <v>3</v>
      </c>
      <c r="B12" s="90">
        <v>37</v>
      </c>
      <c r="C12" s="90">
        <v>33</v>
      </c>
      <c r="D12" s="90">
        <v>44</v>
      </c>
      <c r="E12" s="90">
        <v>48</v>
      </c>
      <c r="F12" s="90">
        <v>47</v>
      </c>
      <c r="G12" s="91">
        <v>41</v>
      </c>
      <c r="H12" s="91">
        <v>43</v>
      </c>
      <c r="I12" s="91">
        <v>59</v>
      </c>
      <c r="J12" s="92">
        <v>49</v>
      </c>
      <c r="K12" s="92">
        <v>49</v>
      </c>
      <c r="L12" s="92">
        <v>48</v>
      </c>
      <c r="M12" s="92">
        <v>58</v>
      </c>
      <c r="N12" s="92">
        <v>54</v>
      </c>
      <c r="O12" s="92">
        <v>61</v>
      </c>
      <c r="P12" s="92">
        <v>60</v>
      </c>
      <c r="Q12" s="92">
        <v>62</v>
      </c>
      <c r="R12" s="92">
        <v>81</v>
      </c>
      <c r="S12" s="92">
        <v>77</v>
      </c>
      <c r="T12" s="92">
        <v>72</v>
      </c>
    </row>
    <row r="13" spans="1:21" ht="17" thickBot="1" x14ac:dyDescent="0.25">
      <c r="A13" s="26">
        <v>4</v>
      </c>
      <c r="B13" s="90">
        <v>28</v>
      </c>
      <c r="C13" s="90">
        <v>31</v>
      </c>
      <c r="D13" s="90">
        <v>31</v>
      </c>
      <c r="E13" s="90">
        <v>41</v>
      </c>
      <c r="F13" s="90">
        <v>47</v>
      </c>
      <c r="G13" s="91">
        <v>46</v>
      </c>
      <c r="H13" s="91">
        <v>40</v>
      </c>
      <c r="I13" s="91">
        <v>41</v>
      </c>
      <c r="J13" s="92">
        <v>53</v>
      </c>
      <c r="K13" s="92">
        <v>43</v>
      </c>
      <c r="L13" s="92">
        <v>48</v>
      </c>
      <c r="M13" s="92">
        <v>50</v>
      </c>
      <c r="N13" s="92">
        <v>52</v>
      </c>
      <c r="O13" s="92">
        <v>53</v>
      </c>
      <c r="P13" s="92">
        <v>61</v>
      </c>
      <c r="Q13" s="92">
        <v>59</v>
      </c>
      <c r="R13" s="92">
        <v>62</v>
      </c>
      <c r="S13" s="92">
        <v>80</v>
      </c>
      <c r="T13" s="92">
        <v>76</v>
      </c>
    </row>
    <row r="14" spans="1:21" ht="17" thickBot="1" x14ac:dyDescent="0.25">
      <c r="A14" s="26">
        <v>5</v>
      </c>
      <c r="B14" s="90">
        <v>16</v>
      </c>
      <c r="C14" s="90">
        <v>24</v>
      </c>
      <c r="D14" s="90">
        <v>29</v>
      </c>
      <c r="E14" s="90">
        <v>28</v>
      </c>
      <c r="F14" s="90">
        <v>42</v>
      </c>
      <c r="G14" s="91">
        <v>45</v>
      </c>
      <c r="H14" s="91">
        <v>37</v>
      </c>
      <c r="I14" s="91">
        <v>41</v>
      </c>
      <c r="J14" s="92">
        <v>39</v>
      </c>
      <c r="K14" s="92">
        <v>43</v>
      </c>
      <c r="L14" s="92">
        <v>43</v>
      </c>
      <c r="M14" s="92">
        <v>49</v>
      </c>
      <c r="N14" s="92">
        <v>51</v>
      </c>
      <c r="O14" s="92">
        <v>53</v>
      </c>
      <c r="P14" s="92">
        <v>61</v>
      </c>
      <c r="Q14" s="92">
        <v>57</v>
      </c>
      <c r="R14" s="92">
        <v>58</v>
      </c>
      <c r="S14" s="92">
        <v>60</v>
      </c>
      <c r="T14" s="92">
        <v>81</v>
      </c>
    </row>
    <row r="15" spans="1:21" ht="17" thickBot="1" x14ac:dyDescent="0.25">
      <c r="A15" s="26">
        <v>6</v>
      </c>
      <c r="B15" s="90">
        <v>25</v>
      </c>
      <c r="C15" s="90">
        <v>31</v>
      </c>
      <c r="D15" s="90">
        <v>40</v>
      </c>
      <c r="E15" s="90">
        <v>47</v>
      </c>
      <c r="F15" s="90">
        <v>51</v>
      </c>
      <c r="G15" s="91">
        <v>58</v>
      </c>
      <c r="H15" s="91">
        <v>64</v>
      </c>
      <c r="I15" s="91">
        <v>51</v>
      </c>
      <c r="J15" s="92">
        <v>51</v>
      </c>
      <c r="K15" s="92">
        <v>55</v>
      </c>
      <c r="L15" s="92">
        <v>55</v>
      </c>
      <c r="M15" s="92">
        <v>59</v>
      </c>
      <c r="N15" s="92">
        <v>57</v>
      </c>
      <c r="O15" s="92">
        <v>64</v>
      </c>
      <c r="P15" s="92">
        <v>73</v>
      </c>
      <c r="Q15" s="92">
        <v>69</v>
      </c>
      <c r="R15" s="92">
        <v>81</v>
      </c>
      <c r="S15" s="92">
        <v>64</v>
      </c>
      <c r="T15" s="92">
        <v>72</v>
      </c>
    </row>
    <row r="16" spans="1:21" ht="17" thickBot="1" x14ac:dyDescent="0.25">
      <c r="A16" s="26">
        <v>7</v>
      </c>
      <c r="B16" s="90">
        <v>20</v>
      </c>
      <c r="C16" s="90">
        <v>26</v>
      </c>
      <c r="D16" s="90">
        <v>24</v>
      </c>
      <c r="E16" s="90">
        <v>39</v>
      </c>
      <c r="F16" s="90">
        <v>40</v>
      </c>
      <c r="G16" s="91">
        <v>50</v>
      </c>
      <c r="H16" s="91">
        <v>53</v>
      </c>
      <c r="I16" s="91">
        <v>64</v>
      </c>
      <c r="J16" s="92">
        <v>49</v>
      </c>
      <c r="K16" s="92">
        <v>50</v>
      </c>
      <c r="L16" s="92">
        <v>56</v>
      </c>
      <c r="M16" s="92">
        <v>55</v>
      </c>
      <c r="N16" s="92">
        <v>57</v>
      </c>
      <c r="O16" s="92">
        <v>56</v>
      </c>
      <c r="P16" s="92">
        <v>66</v>
      </c>
      <c r="Q16" s="92">
        <v>70</v>
      </c>
      <c r="R16" s="92">
        <v>65</v>
      </c>
      <c r="S16" s="92">
        <v>75</v>
      </c>
      <c r="T16" s="92">
        <v>63</v>
      </c>
    </row>
    <row r="17" spans="1:20" ht="17" thickBot="1" x14ac:dyDescent="0.25">
      <c r="A17" s="26">
        <v>8</v>
      </c>
      <c r="B17" s="90">
        <v>28</v>
      </c>
      <c r="C17" s="90">
        <v>20</v>
      </c>
      <c r="D17" s="90">
        <v>31</v>
      </c>
      <c r="E17" s="90">
        <v>24</v>
      </c>
      <c r="F17" s="90">
        <v>43</v>
      </c>
      <c r="G17" s="91">
        <v>38</v>
      </c>
      <c r="H17" s="91">
        <v>47</v>
      </c>
      <c r="I17" s="91">
        <v>47</v>
      </c>
      <c r="J17" s="92">
        <v>55</v>
      </c>
      <c r="K17" s="92">
        <v>44</v>
      </c>
      <c r="L17" s="92">
        <v>46</v>
      </c>
      <c r="M17" s="92">
        <v>46</v>
      </c>
      <c r="N17" s="92">
        <v>62</v>
      </c>
      <c r="O17" s="92">
        <v>47</v>
      </c>
      <c r="P17" s="92">
        <v>51</v>
      </c>
      <c r="Q17" s="92">
        <v>65</v>
      </c>
      <c r="R17" s="92">
        <v>72</v>
      </c>
      <c r="S17" s="92">
        <v>52</v>
      </c>
      <c r="T17" s="92">
        <v>70</v>
      </c>
    </row>
    <row r="18" spans="1:20" ht="17" thickBot="1" x14ac:dyDescent="0.25">
      <c r="A18" s="26">
        <v>9</v>
      </c>
      <c r="B18" s="90">
        <v>21</v>
      </c>
      <c r="C18" s="90">
        <v>27</v>
      </c>
      <c r="D18" s="90">
        <v>22</v>
      </c>
      <c r="E18" s="90">
        <v>33</v>
      </c>
      <c r="F18" s="90">
        <v>28</v>
      </c>
      <c r="G18" s="91">
        <v>45</v>
      </c>
      <c r="H18" s="91">
        <v>37</v>
      </c>
      <c r="I18" s="91">
        <v>40</v>
      </c>
      <c r="J18" s="92">
        <v>41</v>
      </c>
      <c r="K18" s="92">
        <v>50</v>
      </c>
      <c r="L18" s="92">
        <v>47</v>
      </c>
      <c r="M18" s="92">
        <v>42</v>
      </c>
      <c r="N18" s="92">
        <v>40</v>
      </c>
      <c r="O18" s="92">
        <v>55</v>
      </c>
      <c r="P18" s="92">
        <v>45</v>
      </c>
      <c r="Q18" s="92">
        <v>51</v>
      </c>
      <c r="R18" s="92">
        <v>60</v>
      </c>
      <c r="S18" s="92">
        <v>65</v>
      </c>
      <c r="T18" s="92">
        <v>42</v>
      </c>
    </row>
    <row r="19" spans="1:20" ht="17" thickBot="1" x14ac:dyDescent="0.25">
      <c r="A19" s="26">
        <v>10</v>
      </c>
      <c r="B19" s="90">
        <v>23</v>
      </c>
      <c r="C19" s="90">
        <v>21</v>
      </c>
      <c r="D19" s="90">
        <v>26</v>
      </c>
      <c r="E19" s="90">
        <v>17</v>
      </c>
      <c r="F19" s="90">
        <v>34</v>
      </c>
      <c r="G19" s="91">
        <v>27</v>
      </c>
      <c r="H19" s="91">
        <v>42</v>
      </c>
      <c r="I19" s="91">
        <v>28</v>
      </c>
      <c r="J19" s="92">
        <v>40</v>
      </c>
      <c r="K19" s="92">
        <v>38</v>
      </c>
      <c r="L19" s="92">
        <v>38</v>
      </c>
      <c r="M19" s="92">
        <v>39</v>
      </c>
      <c r="N19" s="92">
        <v>50</v>
      </c>
      <c r="O19" s="92">
        <v>28</v>
      </c>
      <c r="P19" s="92">
        <v>57</v>
      </c>
      <c r="Q19" s="92">
        <v>44</v>
      </c>
      <c r="R19" s="92">
        <v>47</v>
      </c>
      <c r="S19" s="92">
        <v>55</v>
      </c>
      <c r="T19" s="92">
        <v>54</v>
      </c>
    </row>
    <row r="20" spans="1:20" ht="17" thickBot="1" x14ac:dyDescent="0.25">
      <c r="A20" s="26">
        <v>11</v>
      </c>
      <c r="B20" s="90">
        <v>17</v>
      </c>
      <c r="C20" s="90">
        <v>18</v>
      </c>
      <c r="D20" s="90">
        <v>13</v>
      </c>
      <c r="E20" s="90">
        <v>25</v>
      </c>
      <c r="F20" s="90">
        <v>21</v>
      </c>
      <c r="G20" s="91">
        <v>30</v>
      </c>
      <c r="H20" s="91">
        <v>26</v>
      </c>
      <c r="I20" s="91">
        <v>32</v>
      </c>
      <c r="J20" s="92">
        <v>20</v>
      </c>
      <c r="K20" s="92">
        <v>30</v>
      </c>
      <c r="L20" s="92">
        <v>34</v>
      </c>
      <c r="M20" s="92">
        <v>36</v>
      </c>
      <c r="N20" s="92">
        <v>30</v>
      </c>
      <c r="O20" s="92">
        <v>40</v>
      </c>
      <c r="P20" s="92">
        <v>27</v>
      </c>
      <c r="Q20" s="92">
        <v>50</v>
      </c>
      <c r="R20" s="92">
        <v>36</v>
      </c>
      <c r="S20" s="92">
        <v>39</v>
      </c>
      <c r="T20" s="92">
        <v>45</v>
      </c>
    </row>
    <row r="21" spans="1:20" ht="17" thickBot="1" x14ac:dyDescent="0.25">
      <c r="A21" s="26">
        <v>12</v>
      </c>
      <c r="B21" s="90">
        <v>18</v>
      </c>
      <c r="C21" s="90">
        <v>16</v>
      </c>
      <c r="D21" s="90">
        <v>17</v>
      </c>
      <c r="E21" s="90">
        <v>16</v>
      </c>
      <c r="F21" s="90">
        <v>28</v>
      </c>
      <c r="G21" s="91">
        <v>19</v>
      </c>
      <c r="H21" s="91">
        <v>31</v>
      </c>
      <c r="I21" s="91">
        <v>22</v>
      </c>
      <c r="J21" s="92">
        <v>26</v>
      </c>
      <c r="K21" s="92">
        <v>23</v>
      </c>
      <c r="L21" s="92">
        <v>23</v>
      </c>
      <c r="M21" s="92">
        <v>26</v>
      </c>
      <c r="N21" s="92">
        <v>22</v>
      </c>
      <c r="O21" s="92">
        <v>29</v>
      </c>
      <c r="P21" s="92">
        <v>39</v>
      </c>
      <c r="Q21" s="92">
        <v>31</v>
      </c>
      <c r="R21" s="92">
        <v>43</v>
      </c>
      <c r="S21" s="92">
        <v>33</v>
      </c>
      <c r="T21" s="92">
        <v>38</v>
      </c>
    </row>
    <row r="22" spans="1:20" ht="18" thickBot="1" x14ac:dyDescent="0.25">
      <c r="A22" s="26" t="s">
        <v>13</v>
      </c>
      <c r="B22" s="90"/>
      <c r="C22" s="90"/>
      <c r="D22" s="90">
        <v>1</v>
      </c>
      <c r="E22" s="90"/>
      <c r="F22" s="90"/>
      <c r="G22" s="91">
        <v>3</v>
      </c>
      <c r="H22" s="91">
        <v>2</v>
      </c>
      <c r="I22" s="91"/>
      <c r="J22" s="92"/>
      <c r="K22" s="92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35" thickBot="1" x14ac:dyDescent="0.25">
      <c r="A23" s="27" t="s">
        <v>14</v>
      </c>
      <c r="B23" s="68">
        <f t="shared" ref="B23:K23" si="0">SUM(B9:B22)</f>
        <v>376</v>
      </c>
      <c r="C23" s="68">
        <f t="shared" si="0"/>
        <v>405</v>
      </c>
      <c r="D23" s="68">
        <f t="shared" si="0"/>
        <v>437</v>
      </c>
      <c r="E23" s="68">
        <f t="shared" si="0"/>
        <v>464</v>
      </c>
      <c r="F23" s="68">
        <f t="shared" si="0"/>
        <v>535</v>
      </c>
      <c r="G23" s="68">
        <f t="shared" si="0"/>
        <v>572</v>
      </c>
      <c r="H23" s="68">
        <f t="shared" si="0"/>
        <v>590</v>
      </c>
      <c r="I23" s="68">
        <f t="shared" si="0"/>
        <v>588</v>
      </c>
      <c r="J23" s="68">
        <f t="shared" si="0"/>
        <v>579</v>
      </c>
      <c r="K23" s="68">
        <f t="shared" si="0"/>
        <v>591</v>
      </c>
      <c r="L23" s="68">
        <f t="shared" ref="L23:R23" si="1">SUM(L9:L22)</f>
        <v>609</v>
      </c>
      <c r="M23" s="68">
        <f t="shared" si="1"/>
        <v>633</v>
      </c>
      <c r="N23" s="68">
        <f t="shared" si="1"/>
        <v>670</v>
      </c>
      <c r="O23" s="68">
        <f t="shared" si="1"/>
        <v>699</v>
      </c>
      <c r="P23" s="68">
        <f t="shared" si="1"/>
        <v>773</v>
      </c>
      <c r="Q23" s="68">
        <f t="shared" si="1"/>
        <v>795</v>
      </c>
      <c r="R23" s="68">
        <f t="shared" si="1"/>
        <v>856</v>
      </c>
      <c r="S23" s="68">
        <f t="shared" ref="S23:T23" si="2">SUM(S9:S22)</f>
        <v>858</v>
      </c>
      <c r="T23" s="68">
        <f t="shared" si="2"/>
        <v>893</v>
      </c>
    </row>
    <row r="24" spans="1:20" ht="103" thickBot="1" x14ac:dyDescent="0.25">
      <c r="A24" s="27" t="s">
        <v>33</v>
      </c>
      <c r="B24" s="94" t="s">
        <v>37</v>
      </c>
      <c r="C24" s="95">
        <f t="shared" ref="C24:K24" si="3">(C23-B23)/B23</f>
        <v>7.7127659574468085E-2</v>
      </c>
      <c r="D24" s="95">
        <f t="shared" si="3"/>
        <v>7.9012345679012344E-2</v>
      </c>
      <c r="E24" s="95">
        <f t="shared" si="3"/>
        <v>6.1784897025171627E-2</v>
      </c>
      <c r="F24" s="95">
        <f t="shared" si="3"/>
        <v>0.15301724137931033</v>
      </c>
      <c r="G24" s="95">
        <f t="shared" si="3"/>
        <v>6.9158878504672894E-2</v>
      </c>
      <c r="H24" s="95">
        <f>(H23-G23)/G23</f>
        <v>3.1468531468531472E-2</v>
      </c>
      <c r="I24" s="95">
        <f t="shared" si="3"/>
        <v>-3.3898305084745762E-3</v>
      </c>
      <c r="J24" s="95">
        <f t="shared" si="3"/>
        <v>-1.5306122448979591E-2</v>
      </c>
      <c r="K24" s="95">
        <f t="shared" si="3"/>
        <v>2.072538860103627E-2</v>
      </c>
      <c r="L24" s="95">
        <f t="shared" ref="L24:T24" si="4">(L23-K23)/K23</f>
        <v>3.0456852791878174E-2</v>
      </c>
      <c r="M24" s="95">
        <f t="shared" si="4"/>
        <v>3.9408866995073892E-2</v>
      </c>
      <c r="N24" s="95">
        <f t="shared" si="4"/>
        <v>5.845181674565561E-2</v>
      </c>
      <c r="O24" s="95">
        <f t="shared" si="4"/>
        <v>4.3283582089552242E-2</v>
      </c>
      <c r="P24" s="95">
        <f t="shared" si="4"/>
        <v>0.10586552217453506</v>
      </c>
      <c r="Q24" s="95">
        <f t="shared" si="4"/>
        <v>2.8460543337645538E-2</v>
      </c>
      <c r="R24" s="95">
        <f t="shared" si="4"/>
        <v>7.672955974842767E-2</v>
      </c>
      <c r="S24" s="95">
        <f t="shared" si="4"/>
        <v>2.3364485981308409E-3</v>
      </c>
      <c r="T24" s="95">
        <f t="shared" si="4"/>
        <v>4.0792540792540792E-2</v>
      </c>
    </row>
    <row r="25" spans="1:20" ht="69" thickBot="1" x14ac:dyDescent="0.25">
      <c r="A25" s="27" t="s">
        <v>16</v>
      </c>
      <c r="B25" s="28"/>
      <c r="C25" s="28"/>
      <c r="D25" s="28"/>
      <c r="E25" s="28"/>
      <c r="F25" s="28"/>
      <c r="G25" s="28">
        <f t="shared" ref="G25" si="5">(G23-B23)/B23</f>
        <v>0.52127659574468088</v>
      </c>
      <c r="H25" s="28">
        <f t="shared" ref="H25:T25" si="6">(H23-C23)/C23</f>
        <v>0.4567901234567901</v>
      </c>
      <c r="I25" s="28">
        <f t="shared" si="6"/>
        <v>0.34553775743707094</v>
      </c>
      <c r="J25" s="28">
        <f t="shared" si="6"/>
        <v>0.24784482758620691</v>
      </c>
      <c r="K25" s="28">
        <f t="shared" si="6"/>
        <v>0.10467289719626169</v>
      </c>
      <c r="L25" s="28">
        <f t="shared" si="6"/>
        <v>6.4685314685314688E-2</v>
      </c>
      <c r="M25" s="28">
        <f t="shared" si="6"/>
        <v>7.2881355932203393E-2</v>
      </c>
      <c r="N25" s="28">
        <f t="shared" si="6"/>
        <v>0.13945578231292516</v>
      </c>
      <c r="O25" s="28">
        <f t="shared" si="6"/>
        <v>0.20725388601036268</v>
      </c>
      <c r="P25" s="28">
        <f t="shared" si="6"/>
        <v>0.30795262267343487</v>
      </c>
      <c r="Q25" s="28">
        <f t="shared" si="6"/>
        <v>0.30541871921182268</v>
      </c>
      <c r="R25" s="28">
        <f t="shared" si="6"/>
        <v>0.35229067930489733</v>
      </c>
      <c r="S25" s="28">
        <f t="shared" si="6"/>
        <v>0.28059701492537314</v>
      </c>
      <c r="T25" s="28">
        <f t="shared" si="6"/>
        <v>0.27753934191702434</v>
      </c>
    </row>
    <row r="26" spans="1:20" ht="86" thickBot="1" x14ac:dyDescent="0.25">
      <c r="A26" s="27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>
        <f t="shared" ref="L26:T26" si="7">(L23-B23)/B23</f>
        <v>0.61968085106382975</v>
      </c>
      <c r="M26" s="28">
        <f t="shared" si="7"/>
        <v>0.562962962962963</v>
      </c>
      <c r="N26" s="28">
        <f t="shared" si="7"/>
        <v>0.53318077803203656</v>
      </c>
      <c r="O26" s="28">
        <f t="shared" si="7"/>
        <v>0.50646551724137934</v>
      </c>
      <c r="P26" s="28">
        <f t="shared" si="7"/>
        <v>0.44485981308411215</v>
      </c>
      <c r="Q26" s="28">
        <f t="shared" si="7"/>
        <v>0.38986013986013984</v>
      </c>
      <c r="R26" s="28">
        <f t="shared" si="7"/>
        <v>0.45084745762711864</v>
      </c>
      <c r="S26" s="28">
        <f t="shared" si="7"/>
        <v>0.45918367346938777</v>
      </c>
      <c r="T26" s="28">
        <f t="shared" si="7"/>
        <v>0.54231433506044902</v>
      </c>
    </row>
    <row r="27" spans="1:20" ht="35" thickBot="1" x14ac:dyDescent="0.25">
      <c r="A27" s="27" t="s">
        <v>18</v>
      </c>
      <c r="B27" s="68">
        <v>5434</v>
      </c>
      <c r="C27" s="68">
        <v>5373</v>
      </c>
      <c r="D27" s="68">
        <v>5221</v>
      </c>
      <c r="E27" s="68">
        <v>5042</v>
      </c>
      <c r="F27" s="68">
        <v>5003</v>
      </c>
      <c r="G27" s="68">
        <v>5017</v>
      </c>
      <c r="H27" s="68">
        <v>5060</v>
      </c>
      <c r="I27" s="68">
        <v>5104</v>
      </c>
      <c r="J27" s="96">
        <v>5037</v>
      </c>
      <c r="K27" s="96">
        <v>5023</v>
      </c>
      <c r="L27" s="96">
        <v>5207</v>
      </c>
      <c r="M27" s="96">
        <v>5169</v>
      </c>
      <c r="N27" s="96">
        <v>5169</v>
      </c>
      <c r="O27" s="96">
        <v>5303</v>
      </c>
      <c r="P27" s="96">
        <v>5349</v>
      </c>
      <c r="Q27" s="96">
        <v>5457</v>
      </c>
      <c r="R27" s="96">
        <v>5590</v>
      </c>
      <c r="S27" s="96">
        <v>5707</v>
      </c>
      <c r="T27" s="96">
        <v>5795</v>
      </c>
    </row>
    <row r="28" spans="1:20" ht="103" thickBot="1" x14ac:dyDescent="0.25">
      <c r="A28" s="27" t="s">
        <v>34</v>
      </c>
      <c r="B28" s="97" t="s">
        <v>27</v>
      </c>
      <c r="C28" s="95">
        <f t="shared" ref="C28:L28" si="8">(C27-B27)/B27</f>
        <v>-1.1225616488774383E-2</v>
      </c>
      <c r="D28" s="95">
        <f t="shared" si="8"/>
        <v>-2.8289596128792109E-2</v>
      </c>
      <c r="E28" s="95">
        <f t="shared" si="8"/>
        <v>-3.4284619804635125E-2</v>
      </c>
      <c r="F28" s="95">
        <f t="shared" si="8"/>
        <v>-7.7350257834192778E-3</v>
      </c>
      <c r="G28" s="95">
        <f t="shared" si="8"/>
        <v>2.7983210073955628E-3</v>
      </c>
      <c r="H28" s="95">
        <f>(H27-G27)/G27</f>
        <v>8.5708590791309554E-3</v>
      </c>
      <c r="I28" s="95">
        <f t="shared" si="8"/>
        <v>8.6956521739130436E-3</v>
      </c>
      <c r="J28" s="95">
        <f t="shared" si="8"/>
        <v>-1.3126959247648904E-2</v>
      </c>
      <c r="K28" s="95">
        <f t="shared" si="8"/>
        <v>-2.7794322017073653E-3</v>
      </c>
      <c r="L28" s="95">
        <f t="shared" si="8"/>
        <v>3.663149512243679E-2</v>
      </c>
      <c r="M28" s="95">
        <f t="shared" ref="M28:T28" si="9">(M27-L27)/L27</f>
        <v>-7.2978682542730938E-3</v>
      </c>
      <c r="N28" s="95">
        <f t="shared" si="9"/>
        <v>0</v>
      </c>
      <c r="O28" s="95">
        <f t="shared" si="9"/>
        <v>2.5923776359063649E-2</v>
      </c>
      <c r="P28" s="95">
        <f t="shared" si="9"/>
        <v>8.6743352819158969E-3</v>
      </c>
      <c r="Q28" s="95">
        <f t="shared" si="9"/>
        <v>2.0190689848569827E-2</v>
      </c>
      <c r="R28" s="95">
        <f t="shared" si="9"/>
        <v>2.43723657687374E-2</v>
      </c>
      <c r="S28" s="95">
        <f t="shared" si="9"/>
        <v>2.0930232558139535E-2</v>
      </c>
      <c r="T28" s="95">
        <f t="shared" si="9"/>
        <v>1.5419660066584896E-2</v>
      </c>
    </row>
    <row r="29" spans="1:20" ht="69" thickBot="1" x14ac:dyDescent="0.25">
      <c r="A29" s="27" t="s">
        <v>20</v>
      </c>
      <c r="B29" s="97"/>
      <c r="C29" s="95"/>
      <c r="D29" s="95"/>
      <c r="E29" s="95"/>
      <c r="F29" s="95"/>
      <c r="G29" s="28">
        <f t="shared" ref="G29" si="10">(G27-B27)/B27</f>
        <v>-7.6739050423260943E-2</v>
      </c>
      <c r="H29" s="28">
        <f t="shared" ref="H29:T29" si="11">(H27-C27)/C27</f>
        <v>-5.8254234133631122E-2</v>
      </c>
      <c r="I29" s="28">
        <f t="shared" si="11"/>
        <v>-2.2409500095767095E-2</v>
      </c>
      <c r="J29" s="28">
        <f t="shared" si="11"/>
        <v>-9.9166997223324067E-4</v>
      </c>
      <c r="K29" s="28">
        <f t="shared" si="11"/>
        <v>3.9976014391365179E-3</v>
      </c>
      <c r="L29" s="28">
        <f t="shared" si="11"/>
        <v>3.7871237791508867E-2</v>
      </c>
      <c r="M29" s="28">
        <f t="shared" si="11"/>
        <v>2.1541501976284586E-2</v>
      </c>
      <c r="N29" s="28">
        <f t="shared" si="11"/>
        <v>1.2735109717868339E-2</v>
      </c>
      <c r="O29" s="28">
        <f t="shared" si="11"/>
        <v>5.2809211832439945E-2</v>
      </c>
      <c r="P29" s="28">
        <f t="shared" si="11"/>
        <v>6.4901453314752139E-2</v>
      </c>
      <c r="Q29" s="28">
        <f t="shared" si="11"/>
        <v>4.8012291146533513E-2</v>
      </c>
      <c r="R29" s="28">
        <f t="shared" si="11"/>
        <v>8.1447088411685048E-2</v>
      </c>
      <c r="S29" s="28">
        <f t="shared" si="11"/>
        <v>0.1040820274714645</v>
      </c>
      <c r="T29" s="28">
        <f t="shared" si="11"/>
        <v>9.277767301527437E-2</v>
      </c>
    </row>
    <row r="30" spans="1:20" ht="86" thickBot="1" x14ac:dyDescent="0.25">
      <c r="A30" s="27" t="s">
        <v>21</v>
      </c>
      <c r="B30" s="97"/>
      <c r="C30" s="95"/>
      <c r="D30" s="95"/>
      <c r="E30" s="95"/>
      <c r="F30" s="95"/>
      <c r="G30" s="28"/>
      <c r="H30" s="28"/>
      <c r="I30" s="28"/>
      <c r="J30" s="28"/>
      <c r="K30" s="28"/>
      <c r="L30" s="28">
        <f t="shared" ref="L30:T30" si="12">(L27-B27)/B27</f>
        <v>-4.1774015458225983E-2</v>
      </c>
      <c r="M30" s="28">
        <f t="shared" si="12"/>
        <v>-3.796761585706309E-2</v>
      </c>
      <c r="N30" s="28">
        <f t="shared" si="12"/>
        <v>-9.9597778203409301E-3</v>
      </c>
      <c r="O30" s="28">
        <f t="shared" si="12"/>
        <v>5.1765172550575167E-2</v>
      </c>
      <c r="P30" s="28">
        <f t="shared" si="12"/>
        <v>6.9158504897061768E-2</v>
      </c>
      <c r="Q30" s="28">
        <f t="shared" si="12"/>
        <v>8.7701813832967906E-2</v>
      </c>
      <c r="R30" s="28">
        <f t="shared" si="12"/>
        <v>0.10474308300395258</v>
      </c>
      <c r="S30" s="28">
        <f t="shared" si="12"/>
        <v>0.11814263322884012</v>
      </c>
      <c r="T30" s="28">
        <f t="shared" si="12"/>
        <v>0.15048640063529878</v>
      </c>
    </row>
    <row r="31" spans="1:20" ht="52" thickBot="1" x14ac:dyDescent="0.25">
      <c r="A31" s="27" t="s">
        <v>22</v>
      </c>
      <c r="B31" s="95">
        <f t="shared" ref="B31:L31" si="13">B23/B27</f>
        <v>6.9193963930806041E-2</v>
      </c>
      <c r="C31" s="95">
        <f t="shared" si="13"/>
        <v>7.5376884422110546E-2</v>
      </c>
      <c r="D31" s="95">
        <f t="shared" si="13"/>
        <v>8.3700440528634359E-2</v>
      </c>
      <c r="E31" s="95">
        <f t="shared" si="13"/>
        <v>9.2026973423244743E-2</v>
      </c>
      <c r="F31" s="95">
        <f t="shared" si="13"/>
        <v>0.10693583849690186</v>
      </c>
      <c r="G31" s="95">
        <f t="shared" si="13"/>
        <v>0.11401235798285828</v>
      </c>
      <c r="H31" s="95">
        <f t="shared" si="13"/>
        <v>0.116600790513834</v>
      </c>
      <c r="I31" s="95">
        <f t="shared" si="13"/>
        <v>0.1152037617554859</v>
      </c>
      <c r="J31" s="95">
        <f t="shared" si="13"/>
        <v>0.11494937462775462</v>
      </c>
      <c r="K31" s="95">
        <f t="shared" si="13"/>
        <v>0.117658769659566</v>
      </c>
      <c r="L31" s="95">
        <f t="shared" si="13"/>
        <v>0.11695794123295564</v>
      </c>
      <c r="M31" s="95">
        <f t="shared" ref="M31:R31" si="14">M23/M27</f>
        <v>0.122460824143935</v>
      </c>
      <c r="N31" s="95">
        <f t="shared" si="14"/>
        <v>0.12961888179531825</v>
      </c>
      <c r="O31" s="95">
        <f t="shared" si="14"/>
        <v>0.13181218178389592</v>
      </c>
      <c r="P31" s="95">
        <f t="shared" si="14"/>
        <v>0.14451299308281923</v>
      </c>
      <c r="Q31" s="95">
        <f t="shared" si="14"/>
        <v>0.14568444200109951</v>
      </c>
      <c r="R31" s="95">
        <f t="shared" si="14"/>
        <v>0.15313059033989265</v>
      </c>
      <c r="S31" s="95">
        <f t="shared" ref="S31:T31" si="15">S23/S27</f>
        <v>0.15034168564920272</v>
      </c>
      <c r="T31" s="95">
        <f t="shared" si="15"/>
        <v>0.1540983606557377</v>
      </c>
    </row>
    <row r="32" spans="1:20" ht="69" thickBot="1" x14ac:dyDescent="0.25">
      <c r="A32" s="27" t="s">
        <v>23</v>
      </c>
      <c r="B32" s="28"/>
      <c r="C32" s="28">
        <f t="shared" ref="C32:L32" si="16">C31-B31</f>
        <v>6.1829204913045055E-3</v>
      </c>
      <c r="D32" s="28">
        <f t="shared" si="16"/>
        <v>8.3235561065238134E-3</v>
      </c>
      <c r="E32" s="28">
        <f t="shared" si="16"/>
        <v>8.3265328946103834E-3</v>
      </c>
      <c r="F32" s="28">
        <f t="shared" si="16"/>
        <v>1.4908865073657115E-2</v>
      </c>
      <c r="G32" s="28">
        <f t="shared" si="16"/>
        <v>7.0765194859564173E-3</v>
      </c>
      <c r="H32" s="28">
        <f>H31-G31</f>
        <v>2.5884325309757233E-3</v>
      </c>
      <c r="I32" s="28">
        <f t="shared" si="16"/>
        <v>-1.3970287583481011E-3</v>
      </c>
      <c r="J32" s="28">
        <f t="shared" si="16"/>
        <v>-2.5438712773127869E-4</v>
      </c>
      <c r="K32" s="28">
        <f t="shared" si="16"/>
        <v>2.7093950318113763E-3</v>
      </c>
      <c r="L32" s="28">
        <f t="shared" si="16"/>
        <v>-7.0082842661035871E-4</v>
      </c>
      <c r="M32" s="28">
        <f t="shared" ref="M32:T32" si="17">M31-L31</f>
        <v>5.502882910979362E-3</v>
      </c>
      <c r="N32" s="28">
        <f t="shared" si="17"/>
        <v>7.1580576513832483E-3</v>
      </c>
      <c r="O32" s="28">
        <f t="shared" si="17"/>
        <v>2.1932999885776738E-3</v>
      </c>
      <c r="P32" s="28">
        <f t="shared" si="17"/>
        <v>1.2700811298923309E-2</v>
      </c>
      <c r="Q32" s="28">
        <f t="shared" si="17"/>
        <v>1.1714489182802768E-3</v>
      </c>
      <c r="R32" s="28">
        <f t="shared" si="17"/>
        <v>7.446148338793146E-3</v>
      </c>
      <c r="S32" s="28">
        <f t="shared" si="17"/>
        <v>-2.7889046906899306E-3</v>
      </c>
      <c r="T32" s="28">
        <f t="shared" si="17"/>
        <v>3.7566750065349819E-3</v>
      </c>
    </row>
    <row r="33" spans="1:20" ht="69" thickBot="1" x14ac:dyDescent="0.25">
      <c r="A33" s="27" t="s">
        <v>24</v>
      </c>
      <c r="B33" s="28"/>
      <c r="C33" s="28"/>
      <c r="D33" s="28"/>
      <c r="E33" s="28"/>
      <c r="F33" s="28"/>
      <c r="G33" s="28">
        <f t="shared" ref="G33" si="18">G31-B31</f>
        <v>4.4818394052052235E-2</v>
      </c>
      <c r="H33" s="28">
        <f t="shared" ref="H33:T33" si="19">H31-C31</f>
        <v>4.1223906091723453E-2</v>
      </c>
      <c r="I33" s="28">
        <f t="shared" si="19"/>
        <v>3.1503321226851538E-2</v>
      </c>
      <c r="J33" s="28">
        <f t="shared" si="19"/>
        <v>2.2922401204509876E-2</v>
      </c>
      <c r="K33" s="28">
        <f t="shared" si="19"/>
        <v>1.0722931162664137E-2</v>
      </c>
      <c r="L33" s="28">
        <f t="shared" si="19"/>
        <v>2.9455832500973611E-3</v>
      </c>
      <c r="M33" s="28">
        <f t="shared" si="19"/>
        <v>5.8600336301009998E-3</v>
      </c>
      <c r="N33" s="28">
        <f t="shared" si="19"/>
        <v>1.4415120039832349E-2</v>
      </c>
      <c r="O33" s="28">
        <f t="shared" si="19"/>
        <v>1.6862807156141302E-2</v>
      </c>
      <c r="P33" s="28">
        <f t="shared" si="19"/>
        <v>2.6854223423253235E-2</v>
      </c>
      <c r="Q33" s="28">
        <f t="shared" si="19"/>
        <v>2.872650076814387E-2</v>
      </c>
      <c r="R33" s="28">
        <f t="shared" si="19"/>
        <v>3.0669766195957654E-2</v>
      </c>
      <c r="S33" s="28">
        <f t="shared" si="19"/>
        <v>2.0722803853884475E-2</v>
      </c>
      <c r="T33" s="28">
        <f t="shared" si="19"/>
        <v>2.2286178871841783E-2</v>
      </c>
    </row>
    <row r="34" spans="1:20" ht="69" thickBot="1" x14ac:dyDescent="0.25">
      <c r="A34" s="27" t="s">
        <v>25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>
        <f t="shared" ref="L34:T34" si="20">L31-B31</f>
        <v>4.7763977302149596E-2</v>
      </c>
      <c r="M34" s="28">
        <f t="shared" si="20"/>
        <v>4.7083939721824453E-2</v>
      </c>
      <c r="N34" s="28">
        <f t="shared" si="20"/>
        <v>4.5918441266683888E-2</v>
      </c>
      <c r="O34" s="28">
        <f t="shared" si="20"/>
        <v>3.9785208360651178E-2</v>
      </c>
      <c r="P34" s="28">
        <f t="shared" si="20"/>
        <v>3.7577154585917372E-2</v>
      </c>
      <c r="Q34" s="28">
        <f t="shared" si="20"/>
        <v>3.1672084018241231E-2</v>
      </c>
      <c r="R34" s="28">
        <f t="shared" si="20"/>
        <v>3.6529799826058654E-2</v>
      </c>
      <c r="S34" s="28">
        <f t="shared" si="20"/>
        <v>3.5137923893716824E-2</v>
      </c>
      <c r="T34" s="28">
        <f t="shared" si="20"/>
        <v>3.9148986027983085E-2</v>
      </c>
    </row>
    <row r="35" spans="1:20" ht="16" x14ac:dyDescent="0.2">
      <c r="A35" s="98" t="s">
        <v>98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20" ht="16" x14ac:dyDescent="0.2">
      <c r="A36" s="3" t="s">
        <v>38</v>
      </c>
      <c r="B36" s="3"/>
      <c r="C36" s="3"/>
      <c r="D36" s="3"/>
      <c r="E36" s="3"/>
      <c r="F36" s="3"/>
      <c r="G36" s="3"/>
      <c r="H36" s="3"/>
      <c r="I36" s="4"/>
      <c r="J36" s="4"/>
      <c r="K36" s="4"/>
      <c r="L36" s="4"/>
      <c r="M36" s="4"/>
    </row>
    <row r="37" spans="1:20" ht="21" customHeight="1" x14ac:dyDescent="0.2">
      <c r="A37" s="99"/>
    </row>
  </sheetData>
  <mergeCells count="1">
    <mergeCell ref="A1:G2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83"/>
  <sheetViews>
    <sheetView topLeftCell="A299" zoomScale="85" zoomScaleNormal="85" workbookViewId="0">
      <selection activeCell="W323" sqref="W323"/>
    </sheetView>
  </sheetViews>
  <sheetFormatPr baseColWidth="10" defaultColWidth="11.5" defaultRowHeight="15" x14ac:dyDescent="0.2"/>
  <sheetData>
    <row r="1" spans="1:19" ht="16" x14ac:dyDescent="0.2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9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8" thickBot="1" x14ac:dyDescent="0.25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30</v>
      </c>
      <c r="M3" s="6" t="s">
        <v>36</v>
      </c>
      <c r="N3" s="6" t="s">
        <v>39</v>
      </c>
      <c r="O3" s="6" t="s">
        <v>40</v>
      </c>
      <c r="P3" s="6" t="s">
        <v>41</v>
      </c>
      <c r="Q3" s="6" t="s">
        <v>42</v>
      </c>
      <c r="R3" s="6" t="s">
        <v>43</v>
      </c>
      <c r="S3" s="6" t="s">
        <v>46</v>
      </c>
    </row>
    <row r="4" spans="1:19" ht="35" thickBot="1" x14ac:dyDescent="0.25">
      <c r="A4" s="7" t="s">
        <v>14</v>
      </c>
      <c r="B4" s="8">
        <v>35636</v>
      </c>
      <c r="C4" s="8">
        <v>38008</v>
      </c>
      <c r="D4" s="8">
        <v>39510</v>
      </c>
      <c r="E4" s="8">
        <v>41000</v>
      </c>
      <c r="F4" s="8">
        <v>42474</v>
      </c>
      <c r="G4" s="8">
        <v>43964</v>
      </c>
      <c r="H4" s="8">
        <v>44851</v>
      </c>
      <c r="I4" s="8">
        <v>46394</v>
      </c>
      <c r="J4" s="8">
        <v>47857</v>
      </c>
      <c r="K4" s="44">
        <v>49451</v>
      </c>
      <c r="L4" s="44">
        <v>50308</v>
      </c>
      <c r="M4" s="44">
        <v>52545</v>
      </c>
      <c r="N4" s="44">
        <v>53206</v>
      </c>
      <c r="O4" s="44">
        <v>53487</v>
      </c>
      <c r="P4" s="44">
        <v>53995</v>
      </c>
      <c r="Q4" s="44">
        <v>54416</v>
      </c>
      <c r="R4" s="44">
        <v>53503</v>
      </c>
      <c r="S4" s="44">
        <v>53239</v>
      </c>
    </row>
    <row r="5" spans="1:19" ht="103" thickBot="1" x14ac:dyDescent="0.25">
      <c r="A5" s="7" t="s">
        <v>33</v>
      </c>
      <c r="B5" s="9">
        <v>6.3221648715577172E-2</v>
      </c>
      <c r="C5" s="9">
        <v>6.656190369289483E-2</v>
      </c>
      <c r="D5" s="9">
        <v>3.951799621132393E-2</v>
      </c>
      <c r="E5" s="9">
        <v>3.7711971652746139E-2</v>
      </c>
      <c r="F5" s="9">
        <v>3.5951219512195119E-2</v>
      </c>
      <c r="G5" s="9">
        <v>3.5080284409285678E-2</v>
      </c>
      <c r="H5" s="9">
        <v>2.0175598216722775E-2</v>
      </c>
      <c r="I5" s="9">
        <v>3.4402800383492006E-2</v>
      </c>
      <c r="J5" s="9">
        <v>3.1534250118549816E-2</v>
      </c>
      <c r="K5" s="45">
        <v>3.330756211212571E-2</v>
      </c>
      <c r="L5" s="45">
        <f t="shared" ref="L5:S5" si="0">(L4-K4)/K4</f>
        <v>1.7330286546278134E-2</v>
      </c>
      <c r="M5" s="45">
        <f t="shared" si="0"/>
        <v>4.4466088892422678E-2</v>
      </c>
      <c r="N5" s="45">
        <f t="shared" si="0"/>
        <v>1.2579693595965363E-2</v>
      </c>
      <c r="O5" s="45">
        <f t="shared" si="0"/>
        <v>5.2813592451979099E-3</v>
      </c>
      <c r="P5" s="45">
        <f t="shared" si="0"/>
        <v>9.4976349393310518E-3</v>
      </c>
      <c r="Q5" s="45">
        <f t="shared" si="0"/>
        <v>7.797018242429855E-3</v>
      </c>
      <c r="R5" s="45">
        <f t="shared" si="0"/>
        <v>-1.6778153484269333E-2</v>
      </c>
      <c r="S5" s="45">
        <f t="shared" si="0"/>
        <v>-4.9343027493785399E-3</v>
      </c>
    </row>
    <row r="6" spans="1:19" ht="52" thickBot="1" x14ac:dyDescent="0.25">
      <c r="A6" s="7" t="s">
        <v>35</v>
      </c>
      <c r="B6" s="8">
        <v>606383</v>
      </c>
      <c r="C6" s="8">
        <v>599492</v>
      </c>
      <c r="D6" s="8">
        <v>587818</v>
      </c>
      <c r="E6" s="8">
        <v>583623</v>
      </c>
      <c r="F6" s="8">
        <v>579486</v>
      </c>
      <c r="G6" s="8">
        <v>580483</v>
      </c>
      <c r="H6" s="8">
        <v>579112</v>
      </c>
      <c r="I6" s="8">
        <v>569740</v>
      </c>
      <c r="J6" s="8">
        <v>564532</v>
      </c>
      <c r="K6" s="44">
        <v>558985</v>
      </c>
      <c r="L6" s="44">
        <v>552788</v>
      </c>
      <c r="M6" s="44">
        <v>553378</v>
      </c>
      <c r="N6" s="44">
        <v>557625</v>
      </c>
      <c r="O6" s="44">
        <v>563244</v>
      </c>
      <c r="P6" s="44">
        <v>568983</v>
      </c>
      <c r="Q6" s="44">
        <v>575986</v>
      </c>
      <c r="R6" s="44">
        <v>568271</v>
      </c>
      <c r="S6" s="44">
        <v>548653</v>
      </c>
    </row>
    <row r="7" spans="1:19" ht="103" thickBot="1" x14ac:dyDescent="0.25">
      <c r="A7" s="7" t="s">
        <v>34</v>
      </c>
      <c r="B7" s="9">
        <v>-1.4304686572938459E-2</v>
      </c>
      <c r="C7" s="9">
        <v>-1.1364104864417373E-2</v>
      </c>
      <c r="D7" s="9">
        <v>-1.9473153936999995E-2</v>
      </c>
      <c r="E7" s="9">
        <v>-7.1365626775634636E-3</v>
      </c>
      <c r="F7" s="9">
        <v>-7.0884800633285528E-3</v>
      </c>
      <c r="G7" s="9">
        <v>1.7204902275464809E-3</v>
      </c>
      <c r="H7" s="9">
        <v>-2.3618262722594806E-3</v>
      </c>
      <c r="I7" s="9">
        <v>-1.6183398030087445E-2</v>
      </c>
      <c r="J7" s="9">
        <v>-9.1410116895425976E-3</v>
      </c>
      <c r="K7" s="45">
        <v>-9.8258380392962658E-3</v>
      </c>
      <c r="L7" s="45">
        <f t="shared" ref="L7:S7" si="1">(L6-K6)/K6</f>
        <v>-1.1086165102820291E-2</v>
      </c>
      <c r="M7" s="45">
        <f t="shared" si="1"/>
        <v>1.0673169460986853E-3</v>
      </c>
      <c r="N7" s="45">
        <f t="shared" si="1"/>
        <v>7.6746816823220296E-3</v>
      </c>
      <c r="O7" s="45">
        <f t="shared" si="1"/>
        <v>1.0076664425016812E-2</v>
      </c>
      <c r="P7" s="45">
        <f t="shared" si="1"/>
        <v>1.0189189765004155E-2</v>
      </c>
      <c r="Q7" s="45">
        <f t="shared" si="1"/>
        <v>1.2307924841339723E-2</v>
      </c>
      <c r="R7" s="45">
        <f t="shared" si="1"/>
        <v>-1.3394422781109264E-2</v>
      </c>
      <c r="S7" s="45">
        <f t="shared" si="1"/>
        <v>-3.4522261385852876E-2</v>
      </c>
    </row>
    <row r="8" spans="1:19" ht="52" thickBot="1" x14ac:dyDescent="0.25">
      <c r="A8" s="7" t="s">
        <v>22</v>
      </c>
      <c r="B8" s="9">
        <v>5.876813828883725E-2</v>
      </c>
      <c r="C8" s="9">
        <v>6.340034562596332E-2</v>
      </c>
      <c r="D8" s="9">
        <v>6.7214682095478526E-2</v>
      </c>
      <c r="E8" s="9">
        <v>7.0250829730836517E-2</v>
      </c>
      <c r="F8" s="9">
        <v>7.3295989894492708E-2</v>
      </c>
      <c r="G8" s="9">
        <v>7.5736929419121662E-2</v>
      </c>
      <c r="H8" s="9">
        <v>7.7447885728494661E-2</v>
      </c>
      <c r="I8" s="9">
        <v>8.1430126022396188E-2</v>
      </c>
      <c r="J8" s="9">
        <v>8.4772873814061914E-2</v>
      </c>
      <c r="K8" s="45">
        <v>8.8465701226329865E-2</v>
      </c>
      <c r="L8" s="45">
        <f t="shared" ref="L8:Q8" si="2">L4/L6</f>
        <v>9.1007764278529926E-2</v>
      </c>
      <c r="M8" s="45">
        <f t="shared" si="2"/>
        <v>9.4953178478363792E-2</v>
      </c>
      <c r="N8" s="45">
        <f t="shared" si="2"/>
        <v>9.5415377718000446E-2</v>
      </c>
      <c r="O8" s="45">
        <f t="shared" si="2"/>
        <v>9.4962396403690058E-2</v>
      </c>
      <c r="P8" s="45">
        <f t="shared" si="2"/>
        <v>9.4897387092408733E-2</v>
      </c>
      <c r="Q8" s="45">
        <f t="shared" si="2"/>
        <v>9.4474518477879674E-2</v>
      </c>
      <c r="R8" s="45">
        <f t="shared" ref="R8:S8" si="3">R4/R6</f>
        <v>9.4150502137184552E-2</v>
      </c>
      <c r="S8" s="45">
        <f t="shared" si="3"/>
        <v>9.7035831390696853E-2</v>
      </c>
    </row>
    <row r="11" spans="1:19" s="85" customFormat="1" x14ac:dyDescent="0.2">
      <c r="A11" s="102" t="s">
        <v>47</v>
      </c>
      <c r="B11" s="102"/>
      <c r="C11" s="102"/>
      <c r="D11" s="102"/>
      <c r="E11" s="102"/>
      <c r="F11" s="102"/>
      <c r="G11" s="102"/>
    </row>
    <row r="12" spans="1:19" s="86" customFormat="1" ht="21" x14ac:dyDescent="0.25">
      <c r="A12" s="102"/>
      <c r="B12" s="102"/>
      <c r="C12" s="102"/>
      <c r="D12" s="102"/>
      <c r="E12" s="102"/>
      <c r="F12" s="102"/>
      <c r="G12" s="102"/>
    </row>
    <row r="13" spans="1:19" s="84" customFormat="1" x14ac:dyDescent="0.2"/>
    <row r="16" spans="1:19" ht="16" x14ac:dyDescent="0.2">
      <c r="A16" s="40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2"/>
    </row>
    <row r="17" spans="1:20" ht="17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0" ht="18" thickBot="1" x14ac:dyDescent="0.25">
      <c r="A18" s="6"/>
      <c r="B18" s="51" t="s">
        <v>0</v>
      </c>
      <c r="C18" s="51" t="s">
        <v>1</v>
      </c>
      <c r="D18" s="51" t="s">
        <v>2</v>
      </c>
      <c r="E18" s="51" t="s">
        <v>3</v>
      </c>
      <c r="F18" s="51" t="s">
        <v>4</v>
      </c>
      <c r="G18" s="51" t="s">
        <v>5</v>
      </c>
      <c r="H18" s="51" t="s">
        <v>6</v>
      </c>
      <c r="I18" s="51" t="s">
        <v>7</v>
      </c>
      <c r="J18" s="51" t="s">
        <v>8</v>
      </c>
      <c r="K18" s="51" t="s">
        <v>9</v>
      </c>
      <c r="L18" s="51" t="s">
        <v>10</v>
      </c>
      <c r="M18" s="51" t="s">
        <v>30</v>
      </c>
      <c r="N18" s="51" t="s">
        <v>36</v>
      </c>
      <c r="O18" s="51" t="s">
        <v>39</v>
      </c>
      <c r="P18" s="51" t="s">
        <v>40</v>
      </c>
      <c r="Q18" s="51" t="s">
        <v>41</v>
      </c>
      <c r="R18" s="51" t="s">
        <v>42</v>
      </c>
      <c r="S18" s="51" t="s">
        <v>43</v>
      </c>
      <c r="T18" s="51" t="s">
        <v>46</v>
      </c>
    </row>
    <row r="19" spans="1:20" ht="18" thickBot="1" x14ac:dyDescent="0.25">
      <c r="A19" s="5" t="s">
        <v>11</v>
      </c>
      <c r="B19" s="46">
        <v>23</v>
      </c>
      <c r="C19" s="46">
        <v>30</v>
      </c>
      <c r="D19" s="46">
        <v>22</v>
      </c>
      <c r="E19" s="46">
        <v>40</v>
      </c>
      <c r="F19" s="46">
        <v>29</v>
      </c>
      <c r="G19" s="55">
        <v>30</v>
      </c>
      <c r="H19" s="55">
        <v>33</v>
      </c>
      <c r="I19" s="55">
        <v>28</v>
      </c>
      <c r="J19" s="55">
        <v>40</v>
      </c>
      <c r="K19" s="55">
        <v>34</v>
      </c>
      <c r="L19" s="55">
        <v>41</v>
      </c>
      <c r="M19" s="55">
        <v>35</v>
      </c>
      <c r="N19" s="55">
        <v>35</v>
      </c>
      <c r="O19" s="55">
        <v>38</v>
      </c>
      <c r="P19" s="55">
        <v>33</v>
      </c>
      <c r="Q19" s="55">
        <v>36</v>
      </c>
      <c r="R19" s="55">
        <v>38</v>
      </c>
      <c r="S19" s="55">
        <v>28</v>
      </c>
      <c r="T19" s="103">
        <v>37</v>
      </c>
    </row>
    <row r="20" spans="1:20" ht="17" thickBot="1" x14ac:dyDescent="0.25">
      <c r="A20" s="5">
        <v>1</v>
      </c>
      <c r="B20" s="46">
        <v>34</v>
      </c>
      <c r="C20" s="46">
        <v>30</v>
      </c>
      <c r="D20" s="46">
        <v>36</v>
      </c>
      <c r="E20" s="46">
        <v>24</v>
      </c>
      <c r="F20" s="56">
        <v>43</v>
      </c>
      <c r="G20" s="55">
        <v>33</v>
      </c>
      <c r="H20" s="55">
        <v>26</v>
      </c>
      <c r="I20" s="55">
        <v>30</v>
      </c>
      <c r="J20" s="55">
        <v>31</v>
      </c>
      <c r="K20" s="55">
        <v>37</v>
      </c>
      <c r="L20" s="55">
        <v>32</v>
      </c>
      <c r="M20" s="55">
        <v>41</v>
      </c>
      <c r="N20" s="55">
        <v>39</v>
      </c>
      <c r="O20" s="55">
        <v>40</v>
      </c>
      <c r="P20" s="55">
        <v>37</v>
      </c>
      <c r="Q20" s="55">
        <v>32</v>
      </c>
      <c r="R20" s="55">
        <v>37</v>
      </c>
      <c r="S20" s="55">
        <v>39</v>
      </c>
      <c r="T20" s="101">
        <v>29</v>
      </c>
    </row>
    <row r="21" spans="1:20" ht="17" thickBot="1" x14ac:dyDescent="0.25">
      <c r="A21" s="5">
        <v>2</v>
      </c>
      <c r="B21" s="46">
        <v>16</v>
      </c>
      <c r="C21" s="46">
        <v>25</v>
      </c>
      <c r="D21" s="46">
        <v>28</v>
      </c>
      <c r="E21" s="46">
        <v>31</v>
      </c>
      <c r="F21" s="56">
        <v>18</v>
      </c>
      <c r="G21" s="55">
        <v>38</v>
      </c>
      <c r="H21" s="55">
        <v>32</v>
      </c>
      <c r="I21" s="55">
        <v>22</v>
      </c>
      <c r="J21" s="55">
        <v>27</v>
      </c>
      <c r="K21" s="55">
        <v>29</v>
      </c>
      <c r="L21" s="55">
        <v>35</v>
      </c>
      <c r="M21" s="55">
        <v>33</v>
      </c>
      <c r="N21" s="55">
        <v>38</v>
      </c>
      <c r="O21" s="55">
        <v>35</v>
      </c>
      <c r="P21" s="55">
        <v>42</v>
      </c>
      <c r="Q21" s="55">
        <v>34</v>
      </c>
      <c r="R21" s="55">
        <v>31</v>
      </c>
      <c r="S21" s="55">
        <v>33</v>
      </c>
      <c r="T21" s="101">
        <v>34</v>
      </c>
    </row>
    <row r="22" spans="1:20" ht="17" thickBot="1" x14ac:dyDescent="0.25">
      <c r="A22" s="5">
        <v>3</v>
      </c>
      <c r="B22" s="46">
        <v>19</v>
      </c>
      <c r="C22" s="46">
        <v>14</v>
      </c>
      <c r="D22" s="46">
        <v>24</v>
      </c>
      <c r="E22" s="46">
        <v>24</v>
      </c>
      <c r="F22" s="55">
        <v>28</v>
      </c>
      <c r="G22" s="55">
        <v>17</v>
      </c>
      <c r="H22" s="55">
        <v>36</v>
      </c>
      <c r="I22" s="55">
        <v>28</v>
      </c>
      <c r="J22" s="55">
        <v>21</v>
      </c>
      <c r="K22" s="55">
        <v>26</v>
      </c>
      <c r="L22" s="55">
        <v>27</v>
      </c>
      <c r="M22" s="55">
        <v>37</v>
      </c>
      <c r="N22" s="55">
        <v>35</v>
      </c>
      <c r="O22" s="55">
        <v>37</v>
      </c>
      <c r="P22" s="55">
        <v>32</v>
      </c>
      <c r="Q22" s="55">
        <v>38</v>
      </c>
      <c r="R22" s="55">
        <v>35</v>
      </c>
      <c r="S22" s="55">
        <v>31</v>
      </c>
      <c r="T22" s="101">
        <v>36</v>
      </c>
    </row>
    <row r="23" spans="1:20" ht="17" thickBot="1" x14ac:dyDescent="0.25">
      <c r="A23" s="5">
        <v>4</v>
      </c>
      <c r="B23" s="46">
        <v>13</v>
      </c>
      <c r="C23" s="46">
        <v>18</v>
      </c>
      <c r="D23" s="46">
        <v>11</v>
      </c>
      <c r="E23" s="46">
        <v>20</v>
      </c>
      <c r="F23" s="55">
        <f>16+25</f>
        <v>41</v>
      </c>
      <c r="G23" s="55">
        <v>44</v>
      </c>
      <c r="H23" s="55">
        <v>36</v>
      </c>
      <c r="I23" s="55">
        <v>52</v>
      </c>
      <c r="J23" s="55">
        <v>43</v>
      </c>
      <c r="K23" s="55">
        <v>56</v>
      </c>
      <c r="L23" s="55">
        <v>53</v>
      </c>
      <c r="M23" s="55">
        <v>49</v>
      </c>
      <c r="N23" s="55">
        <v>70</v>
      </c>
      <c r="O23" s="55">
        <v>64</v>
      </c>
      <c r="P23" s="55">
        <v>71</v>
      </c>
      <c r="Q23" s="55">
        <v>71</v>
      </c>
      <c r="R23" s="55">
        <v>72</v>
      </c>
      <c r="S23" s="55">
        <v>73</v>
      </c>
      <c r="T23" s="101">
        <v>77</v>
      </c>
    </row>
    <row r="24" spans="1:20" ht="17" thickBot="1" x14ac:dyDescent="0.25">
      <c r="A24" s="5">
        <v>5</v>
      </c>
      <c r="B24" s="46" t="s">
        <v>29</v>
      </c>
      <c r="C24" s="46">
        <v>39</v>
      </c>
      <c r="D24" s="46">
        <v>34</v>
      </c>
      <c r="E24" s="46">
        <v>31</v>
      </c>
      <c r="F24" s="55">
        <f>13+20</f>
        <v>33</v>
      </c>
      <c r="G24" s="55">
        <v>43</v>
      </c>
      <c r="H24" s="55">
        <v>42</v>
      </c>
      <c r="I24" s="55">
        <v>32</v>
      </c>
      <c r="J24" s="55">
        <v>53</v>
      </c>
      <c r="K24" s="55">
        <v>37</v>
      </c>
      <c r="L24" s="55">
        <v>52</v>
      </c>
      <c r="M24" s="55">
        <v>51</v>
      </c>
      <c r="N24" s="55">
        <v>47</v>
      </c>
      <c r="O24" s="55">
        <v>67</v>
      </c>
      <c r="P24" s="55">
        <v>68</v>
      </c>
      <c r="Q24" s="55">
        <v>71</v>
      </c>
      <c r="R24" s="55">
        <v>69</v>
      </c>
      <c r="S24" s="55">
        <v>72</v>
      </c>
      <c r="T24" s="101">
        <v>77</v>
      </c>
    </row>
    <row r="25" spans="1:20" ht="17" thickBot="1" x14ac:dyDescent="0.25">
      <c r="A25" s="5">
        <v>6</v>
      </c>
      <c r="B25" s="46" t="s">
        <v>29</v>
      </c>
      <c r="C25" s="46">
        <v>32</v>
      </c>
      <c r="D25" s="46">
        <v>33</v>
      </c>
      <c r="E25" s="46">
        <v>47</v>
      </c>
      <c r="F25" s="55">
        <f>18+12</f>
        <v>30</v>
      </c>
      <c r="G25" s="55">
        <v>45</v>
      </c>
      <c r="H25" s="55">
        <v>38</v>
      </c>
      <c r="I25" s="55">
        <v>38</v>
      </c>
      <c r="J25" s="55">
        <v>29</v>
      </c>
      <c r="K25" s="55">
        <v>49</v>
      </c>
      <c r="L25" s="55">
        <v>35</v>
      </c>
      <c r="M25" s="55">
        <v>46</v>
      </c>
      <c r="N25" s="55">
        <v>52</v>
      </c>
      <c r="O25" s="55">
        <v>46</v>
      </c>
      <c r="P25" s="55">
        <v>62</v>
      </c>
      <c r="Q25" s="55">
        <v>69</v>
      </c>
      <c r="R25" s="55">
        <v>71</v>
      </c>
      <c r="S25" s="55">
        <v>66</v>
      </c>
      <c r="T25" s="101">
        <v>69</v>
      </c>
    </row>
    <row r="26" spans="1:20" ht="17" thickBot="1" x14ac:dyDescent="0.25">
      <c r="A26" s="5">
        <v>7</v>
      </c>
      <c r="B26" s="46">
        <v>16</v>
      </c>
      <c r="C26" s="46" t="s">
        <v>29</v>
      </c>
      <c r="D26" s="46">
        <v>23</v>
      </c>
      <c r="E26" s="46">
        <v>28</v>
      </c>
      <c r="F26" s="55">
        <f>13+36</f>
        <v>49</v>
      </c>
      <c r="G26" s="55">
        <v>26</v>
      </c>
      <c r="H26" s="55">
        <v>42</v>
      </c>
      <c r="I26" s="55">
        <v>32</v>
      </c>
      <c r="J26" s="55">
        <v>35</v>
      </c>
      <c r="K26" s="55">
        <v>26</v>
      </c>
      <c r="L26" s="57">
        <v>46</v>
      </c>
      <c r="M26" s="55">
        <v>31</v>
      </c>
      <c r="N26" s="55">
        <v>48</v>
      </c>
      <c r="O26" s="55">
        <v>46</v>
      </c>
      <c r="P26" s="55">
        <v>48</v>
      </c>
      <c r="Q26" s="55">
        <v>60</v>
      </c>
      <c r="R26" s="55">
        <v>54</v>
      </c>
      <c r="S26" s="55">
        <v>60</v>
      </c>
      <c r="T26" s="101">
        <v>66</v>
      </c>
    </row>
    <row r="27" spans="1:20" ht="17" thickBot="1" x14ac:dyDescent="0.25">
      <c r="A27" s="5">
        <v>8</v>
      </c>
      <c r="B27" s="46">
        <v>12</v>
      </c>
      <c r="C27" s="46">
        <v>14</v>
      </c>
      <c r="D27" s="46" t="s">
        <v>29</v>
      </c>
      <c r="E27" s="46">
        <v>17</v>
      </c>
      <c r="F27" s="55">
        <f>17+7</f>
        <v>24</v>
      </c>
      <c r="G27" s="55">
        <v>39</v>
      </c>
      <c r="H27" s="55">
        <v>24</v>
      </c>
      <c r="I27" s="55">
        <v>40</v>
      </c>
      <c r="J27" s="55">
        <v>28</v>
      </c>
      <c r="K27" s="55">
        <v>32</v>
      </c>
      <c r="L27" s="55">
        <v>25</v>
      </c>
      <c r="M27" s="55">
        <v>40</v>
      </c>
      <c r="N27" s="55">
        <v>30</v>
      </c>
      <c r="O27" s="55">
        <v>45</v>
      </c>
      <c r="P27" s="55">
        <v>42</v>
      </c>
      <c r="Q27" s="55">
        <v>46</v>
      </c>
      <c r="R27" s="55">
        <v>56</v>
      </c>
      <c r="S27" s="55">
        <v>61</v>
      </c>
      <c r="T27" s="101">
        <v>63</v>
      </c>
    </row>
    <row r="28" spans="1:20" ht="17" thickBot="1" x14ac:dyDescent="0.25">
      <c r="A28" s="5">
        <v>9</v>
      </c>
      <c r="B28" s="46">
        <v>10</v>
      </c>
      <c r="C28" s="46">
        <v>12</v>
      </c>
      <c r="D28" s="46">
        <v>11</v>
      </c>
      <c r="E28" s="46" t="s">
        <v>29</v>
      </c>
      <c r="F28" s="55">
        <v>18</v>
      </c>
      <c r="G28" s="55">
        <v>19</v>
      </c>
      <c r="H28" s="55">
        <v>38</v>
      </c>
      <c r="I28" s="55">
        <v>16</v>
      </c>
      <c r="J28" s="55">
        <v>40</v>
      </c>
      <c r="K28" s="55">
        <v>28</v>
      </c>
      <c r="L28" s="55">
        <v>31</v>
      </c>
      <c r="M28" s="55">
        <v>21</v>
      </c>
      <c r="N28" s="55">
        <v>34</v>
      </c>
      <c r="O28" s="55">
        <v>32</v>
      </c>
      <c r="P28" s="55">
        <v>41</v>
      </c>
      <c r="Q28" s="55">
        <v>41</v>
      </c>
      <c r="R28" s="55">
        <v>41</v>
      </c>
      <c r="S28" s="55">
        <v>48</v>
      </c>
      <c r="T28" s="101">
        <v>53</v>
      </c>
    </row>
    <row r="29" spans="1:20" ht="17" thickBot="1" x14ac:dyDescent="0.25">
      <c r="A29" s="5">
        <v>10</v>
      </c>
      <c r="B29" s="46">
        <v>13</v>
      </c>
      <c r="C29" s="57" t="s">
        <v>12</v>
      </c>
      <c r="D29" s="46" t="s">
        <v>29</v>
      </c>
      <c r="E29" s="46" t="s">
        <v>12</v>
      </c>
      <c r="F29" s="46" t="s">
        <v>29</v>
      </c>
      <c r="G29" s="46" t="s">
        <v>29</v>
      </c>
      <c r="H29" s="55">
        <v>16</v>
      </c>
      <c r="I29" s="55">
        <v>35</v>
      </c>
      <c r="J29" s="55">
        <v>15</v>
      </c>
      <c r="K29" s="55">
        <v>40</v>
      </c>
      <c r="L29" s="55">
        <v>26</v>
      </c>
      <c r="M29" s="55">
        <v>22</v>
      </c>
      <c r="N29" s="55">
        <v>20</v>
      </c>
      <c r="O29" s="55">
        <v>29</v>
      </c>
      <c r="P29" s="55">
        <v>27</v>
      </c>
      <c r="Q29" s="55">
        <v>31</v>
      </c>
      <c r="R29" s="55">
        <v>31</v>
      </c>
      <c r="S29" s="55">
        <v>27</v>
      </c>
      <c r="T29" s="101">
        <v>39</v>
      </c>
    </row>
    <row r="30" spans="1:20" ht="17" thickBot="1" x14ac:dyDescent="0.25">
      <c r="A30" s="5">
        <v>11</v>
      </c>
      <c r="B30" s="57" t="s">
        <v>12</v>
      </c>
      <c r="C30" s="46">
        <v>10</v>
      </c>
      <c r="D30" s="46" t="s">
        <v>29</v>
      </c>
      <c r="E30" s="46" t="s">
        <v>29</v>
      </c>
      <c r="F30" s="46" t="s">
        <v>29</v>
      </c>
      <c r="G30" s="46" t="s">
        <v>29</v>
      </c>
      <c r="H30" s="55">
        <v>15</v>
      </c>
      <c r="I30" s="55">
        <v>14</v>
      </c>
      <c r="J30" s="55">
        <v>30</v>
      </c>
      <c r="K30" s="55">
        <v>13</v>
      </c>
      <c r="L30" s="55">
        <v>32</v>
      </c>
      <c r="M30" s="55">
        <v>23</v>
      </c>
      <c r="N30" s="55">
        <v>22</v>
      </c>
      <c r="O30" s="55">
        <v>19</v>
      </c>
      <c r="P30" s="55">
        <v>27</v>
      </c>
      <c r="Q30" s="55">
        <v>29</v>
      </c>
      <c r="R30" s="55">
        <v>20</v>
      </c>
      <c r="S30" s="55">
        <v>26</v>
      </c>
      <c r="T30" s="101">
        <v>16</v>
      </c>
    </row>
    <row r="31" spans="1:20" ht="18" thickBot="1" x14ac:dyDescent="0.25">
      <c r="A31" s="5">
        <v>12</v>
      </c>
      <c r="B31" s="57" t="s">
        <v>12</v>
      </c>
      <c r="C31" s="46">
        <v>18</v>
      </c>
      <c r="D31" s="46" t="s">
        <v>29</v>
      </c>
      <c r="E31" s="46" t="s">
        <v>29</v>
      </c>
      <c r="F31" s="55" t="s">
        <v>12</v>
      </c>
      <c r="G31" s="46" t="s">
        <v>29</v>
      </c>
      <c r="H31" s="55" t="s">
        <v>12</v>
      </c>
      <c r="I31" s="55">
        <v>11</v>
      </c>
      <c r="J31" s="55">
        <v>5</v>
      </c>
      <c r="K31" s="55">
        <v>29</v>
      </c>
      <c r="L31" s="55">
        <v>12</v>
      </c>
      <c r="M31" s="55">
        <v>29</v>
      </c>
      <c r="N31" s="55">
        <v>25</v>
      </c>
      <c r="O31" s="55">
        <v>19</v>
      </c>
      <c r="P31" s="55">
        <v>18</v>
      </c>
      <c r="Q31" s="55">
        <v>23</v>
      </c>
      <c r="R31" s="55">
        <v>28</v>
      </c>
      <c r="S31" s="55">
        <v>21</v>
      </c>
      <c r="T31" s="101">
        <v>25</v>
      </c>
    </row>
    <row r="32" spans="1:20" ht="18" thickBot="1" x14ac:dyDescent="0.25">
      <c r="A32" s="5" t="s">
        <v>13</v>
      </c>
      <c r="B32" s="57"/>
      <c r="C32" s="46"/>
      <c r="D32" s="46"/>
      <c r="E32" s="46"/>
      <c r="F32" s="55"/>
      <c r="G32" s="55"/>
      <c r="H32" s="55"/>
      <c r="I32" s="55"/>
      <c r="J32" s="55"/>
      <c r="K32" s="55"/>
      <c r="L32" s="55"/>
      <c r="M32" s="57"/>
      <c r="N32" s="57"/>
      <c r="O32" s="57"/>
      <c r="P32" s="57"/>
      <c r="Q32" s="57"/>
      <c r="R32" s="57"/>
      <c r="S32" s="57"/>
      <c r="T32" s="104"/>
    </row>
    <row r="33" spans="1:20" ht="35" thickBot="1" x14ac:dyDescent="0.25">
      <c r="A33" s="7" t="s">
        <v>14</v>
      </c>
      <c r="B33" s="58">
        <v>173</v>
      </c>
      <c r="C33" s="46" t="s">
        <v>29</v>
      </c>
      <c r="D33" s="58">
        <v>246</v>
      </c>
      <c r="E33" s="58">
        <v>284</v>
      </c>
      <c r="F33" s="58">
        <v>328</v>
      </c>
      <c r="G33" s="58">
        <v>352</v>
      </c>
      <c r="H33" s="58">
        <v>378</v>
      </c>
      <c r="I33" s="58">
        <v>378</v>
      </c>
      <c r="J33" s="58">
        <v>397</v>
      </c>
      <c r="K33" s="58">
        <v>436</v>
      </c>
      <c r="L33" s="58">
        <v>447</v>
      </c>
      <c r="M33" s="55">
        <f t="shared" ref="M33:R33" si="4">SUM(M19:M31)</f>
        <v>458</v>
      </c>
      <c r="N33" s="55">
        <f t="shared" si="4"/>
        <v>495</v>
      </c>
      <c r="O33" s="55">
        <f t="shared" si="4"/>
        <v>517</v>
      </c>
      <c r="P33" s="55">
        <f t="shared" si="4"/>
        <v>548</v>
      </c>
      <c r="Q33" s="55">
        <f t="shared" si="4"/>
        <v>581</v>
      </c>
      <c r="R33" s="55">
        <f t="shared" si="4"/>
        <v>583</v>
      </c>
      <c r="S33" s="55">
        <f t="shared" ref="S33:T33" si="5">SUM(S19:S31)</f>
        <v>585</v>
      </c>
      <c r="T33" s="103">
        <f t="shared" si="5"/>
        <v>621</v>
      </c>
    </row>
    <row r="34" spans="1:20" ht="69" thickBot="1" x14ac:dyDescent="0.25">
      <c r="A34" s="7" t="s">
        <v>15</v>
      </c>
      <c r="B34" s="59"/>
      <c r="C34" s="46" t="s">
        <v>29</v>
      </c>
      <c r="D34" s="46" t="s">
        <v>29</v>
      </c>
      <c r="E34" s="59">
        <v>0.15447154471544716</v>
      </c>
      <c r="F34" s="59">
        <v>0.15492957746478872</v>
      </c>
      <c r="G34" s="59">
        <v>7.3170731707317069E-2</v>
      </c>
      <c r="H34" s="59">
        <v>7.3863636363636367E-2</v>
      </c>
      <c r="I34" s="59">
        <v>0</v>
      </c>
      <c r="J34" s="59">
        <v>5.0264550264550262E-2</v>
      </c>
      <c r="K34" s="59">
        <v>9.8236775818639793E-2</v>
      </c>
      <c r="L34" s="59">
        <v>2.5229357798165101E-2</v>
      </c>
      <c r="M34" s="47">
        <f t="shared" ref="M34:T34" si="6">(M33-L33)/L33</f>
        <v>2.4608501118568233E-2</v>
      </c>
      <c r="N34" s="47">
        <f t="shared" si="6"/>
        <v>8.0786026200873357E-2</v>
      </c>
      <c r="O34" s="47">
        <f t="shared" si="6"/>
        <v>4.4444444444444446E-2</v>
      </c>
      <c r="P34" s="47">
        <f t="shared" si="6"/>
        <v>5.9961315280464215E-2</v>
      </c>
      <c r="Q34" s="47">
        <f t="shared" si="6"/>
        <v>6.0218978102189784E-2</v>
      </c>
      <c r="R34" s="47">
        <f t="shared" si="6"/>
        <v>3.4423407917383822E-3</v>
      </c>
      <c r="S34" s="47">
        <f t="shared" si="6"/>
        <v>3.4305317324185248E-3</v>
      </c>
      <c r="T34" s="47">
        <f t="shared" si="6"/>
        <v>6.1538461538461542E-2</v>
      </c>
    </row>
    <row r="35" spans="1:20" ht="69" thickBot="1" x14ac:dyDescent="0.25">
      <c r="A35" s="7" t="s">
        <v>16</v>
      </c>
      <c r="B35" s="59"/>
      <c r="C35" s="59"/>
      <c r="D35" s="59"/>
      <c r="E35" s="59"/>
      <c r="F35" s="59"/>
      <c r="G35" s="59">
        <v>1.03468208092486</v>
      </c>
      <c r="H35" s="59">
        <v>0.51200000000000001</v>
      </c>
      <c r="I35" s="59">
        <v>0.53658536585365857</v>
      </c>
      <c r="J35" s="59">
        <v>0.397887323943662</v>
      </c>
      <c r="K35" s="59">
        <v>0.32926829268292684</v>
      </c>
      <c r="L35" s="59">
        <v>0.26988636363636365</v>
      </c>
      <c r="M35" s="47">
        <f t="shared" ref="M35:T35" si="7">(M33-H33)/H33</f>
        <v>0.21164021164021163</v>
      </c>
      <c r="N35" s="47">
        <f t="shared" si="7"/>
        <v>0.30952380952380953</v>
      </c>
      <c r="O35" s="47">
        <f t="shared" si="7"/>
        <v>0.30226700251889171</v>
      </c>
      <c r="P35" s="47">
        <f t="shared" si="7"/>
        <v>0.25688073394495414</v>
      </c>
      <c r="Q35" s="47">
        <f t="shared" si="7"/>
        <v>0.29977628635346754</v>
      </c>
      <c r="R35" s="47">
        <f t="shared" si="7"/>
        <v>0.27292576419213976</v>
      </c>
      <c r="S35" s="47">
        <f t="shared" si="7"/>
        <v>0.18181818181818182</v>
      </c>
      <c r="T35" s="47">
        <f t="shared" si="7"/>
        <v>0.20116054158607349</v>
      </c>
    </row>
    <row r="36" spans="1:20" ht="86" thickBot="1" x14ac:dyDescent="0.25">
      <c r="A36" s="7" t="s">
        <v>17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>
        <v>1.5838150289017341</v>
      </c>
      <c r="M36" s="48" t="s">
        <v>32</v>
      </c>
      <c r="N36" s="48" t="s">
        <v>32</v>
      </c>
      <c r="O36" s="48" t="s">
        <v>32</v>
      </c>
      <c r="P36" s="48" t="s">
        <v>32</v>
      </c>
      <c r="Q36" s="48" t="s">
        <v>32</v>
      </c>
      <c r="R36" s="48" t="s">
        <v>32</v>
      </c>
      <c r="S36" s="48" t="s">
        <v>32</v>
      </c>
      <c r="T36" s="48" t="s">
        <v>32</v>
      </c>
    </row>
    <row r="37" spans="1:20" ht="35" thickBot="1" x14ac:dyDescent="0.25">
      <c r="A37" s="7" t="s">
        <v>18</v>
      </c>
      <c r="B37" s="60">
        <v>6366</v>
      </c>
      <c r="C37" s="60">
        <v>6064</v>
      </c>
      <c r="D37" s="60">
        <v>6015</v>
      </c>
      <c r="E37" s="60">
        <v>5868</v>
      </c>
      <c r="F37" s="60">
        <v>5629</v>
      </c>
      <c r="G37" s="58">
        <v>5543</v>
      </c>
      <c r="H37" s="58">
        <v>5378</v>
      </c>
      <c r="I37" s="58">
        <v>5365</v>
      </c>
      <c r="J37" s="58">
        <v>5331</v>
      </c>
      <c r="K37" s="58">
        <v>5259</v>
      </c>
      <c r="L37" s="58">
        <v>5260</v>
      </c>
      <c r="M37" s="61">
        <v>5276</v>
      </c>
      <c r="N37" s="61">
        <v>5396</v>
      </c>
      <c r="O37" s="61">
        <v>5475</v>
      </c>
      <c r="P37" s="61">
        <v>5525</v>
      </c>
      <c r="Q37" s="61">
        <v>5613</v>
      </c>
      <c r="R37" s="61">
        <v>5707</v>
      </c>
      <c r="S37" s="61">
        <v>5550</v>
      </c>
      <c r="T37" s="105">
        <v>5581</v>
      </c>
    </row>
    <row r="38" spans="1:20" ht="69" thickBot="1" x14ac:dyDescent="0.25">
      <c r="A38" s="7" t="s">
        <v>19</v>
      </c>
      <c r="B38" s="59"/>
      <c r="C38" s="59">
        <v>-4.7439522463085138E-2</v>
      </c>
      <c r="D38" s="59">
        <v>-8.0804749340369388E-3</v>
      </c>
      <c r="E38" s="59">
        <v>-2.4438902743142144E-2</v>
      </c>
      <c r="F38" s="59">
        <v>-4.0729379686434898E-2</v>
      </c>
      <c r="G38" s="59">
        <v>-1.5278024515899805E-2</v>
      </c>
      <c r="H38" s="59">
        <v>-2.9767274039328884E-2</v>
      </c>
      <c r="I38" s="59">
        <v>-2.4172554853105245E-3</v>
      </c>
      <c r="J38" s="59">
        <v>-6.337371854613234E-3</v>
      </c>
      <c r="K38" s="59">
        <v>-1.3505908835115363E-2</v>
      </c>
      <c r="L38" s="59">
        <v>1.9015021867275147E-4</v>
      </c>
      <c r="M38" s="47">
        <f t="shared" ref="M38:T38" si="8">(M37-L37)/L37</f>
        <v>3.041825095057034E-3</v>
      </c>
      <c r="N38" s="47">
        <f t="shared" si="8"/>
        <v>2.2744503411675512E-2</v>
      </c>
      <c r="O38" s="47">
        <f t="shared" si="8"/>
        <v>1.464047442550037E-2</v>
      </c>
      <c r="P38" s="47">
        <f t="shared" si="8"/>
        <v>9.1324200913242004E-3</v>
      </c>
      <c r="Q38" s="47">
        <f t="shared" si="8"/>
        <v>1.5927601809954752E-2</v>
      </c>
      <c r="R38" s="47">
        <f t="shared" si="8"/>
        <v>1.6746837698200605E-2</v>
      </c>
      <c r="S38" s="47">
        <f t="shared" si="8"/>
        <v>-2.7510075346066233E-2</v>
      </c>
      <c r="T38" s="47">
        <f t="shared" si="8"/>
        <v>5.5855855855855858E-3</v>
      </c>
    </row>
    <row r="39" spans="1:20" ht="69" thickBot="1" x14ac:dyDescent="0.25">
      <c r="A39" s="7" t="s">
        <v>20</v>
      </c>
      <c r="B39" s="59"/>
      <c r="C39" s="59"/>
      <c r="D39" s="59"/>
      <c r="E39" s="59"/>
      <c r="F39" s="59"/>
      <c r="G39" s="59">
        <v>-0.12928055293748036</v>
      </c>
      <c r="H39" s="59">
        <v>-0.11312664907651715</v>
      </c>
      <c r="I39" s="59">
        <v>-0.10806317539484622</v>
      </c>
      <c r="J39" s="59">
        <v>-9.1513292433537827E-2</v>
      </c>
      <c r="K39" s="59">
        <v>-6.5731035707941018E-2</v>
      </c>
      <c r="L39" s="59">
        <v>-5.1055385170485294E-2</v>
      </c>
      <c r="M39" s="49">
        <f t="shared" ref="M39:T39" si="9">(M37-H37)/H37</f>
        <v>-1.8966158423205651E-2</v>
      </c>
      <c r="N39" s="49">
        <f t="shared" si="9"/>
        <v>5.778191985088537E-3</v>
      </c>
      <c r="O39" s="49">
        <f t="shared" si="9"/>
        <v>2.7011817670230726E-2</v>
      </c>
      <c r="P39" s="49">
        <f t="shared" si="9"/>
        <v>5.0579958166951891E-2</v>
      </c>
      <c r="Q39" s="49">
        <f t="shared" si="9"/>
        <v>6.7110266159695814E-2</v>
      </c>
      <c r="R39" s="49">
        <f t="shared" si="9"/>
        <v>8.1690674753601214E-2</v>
      </c>
      <c r="S39" s="49">
        <f t="shared" si="9"/>
        <v>2.853965900667161E-2</v>
      </c>
      <c r="T39" s="49">
        <f t="shared" si="9"/>
        <v>1.9360730593607305E-2</v>
      </c>
    </row>
    <row r="40" spans="1:20" ht="86" thickBot="1" x14ac:dyDescent="0.25">
      <c r="A40" s="7" t="s">
        <v>21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>
        <v>-0.1737354696826893</v>
      </c>
      <c r="M40" s="47">
        <f t="shared" ref="M40:T40" si="10">(M37-C37)/C37</f>
        <v>-0.12994722955145119</v>
      </c>
      <c r="N40" s="47">
        <f t="shared" si="10"/>
        <v>-0.1029093931837074</v>
      </c>
      <c r="O40" s="47">
        <f t="shared" si="10"/>
        <v>-6.6973415132924333E-2</v>
      </c>
      <c r="P40" s="47">
        <f t="shared" si="10"/>
        <v>-1.8475750577367205E-2</v>
      </c>
      <c r="Q40" s="47">
        <f t="shared" si="10"/>
        <v>1.2628540501533466E-2</v>
      </c>
      <c r="R40" s="47">
        <f t="shared" si="10"/>
        <v>6.1175158051320191E-2</v>
      </c>
      <c r="S40" s="47">
        <f t="shared" si="10"/>
        <v>3.4482758620689655E-2</v>
      </c>
      <c r="T40" s="47">
        <f t="shared" si="10"/>
        <v>4.6895516788595007E-2</v>
      </c>
    </row>
    <row r="41" spans="1:20" ht="52" thickBot="1" x14ac:dyDescent="0.25">
      <c r="A41" s="7" t="s">
        <v>22</v>
      </c>
      <c r="B41" s="59">
        <v>2.7175620483820294E-2</v>
      </c>
      <c r="C41" s="46" t="s">
        <v>29</v>
      </c>
      <c r="D41" s="59">
        <v>4.0897755610972565E-2</v>
      </c>
      <c r="E41" s="59">
        <v>4.839809134287662E-2</v>
      </c>
      <c r="F41" s="59">
        <v>5.8269674897850419E-2</v>
      </c>
      <c r="G41" s="59">
        <v>6.3503517950568286E-2</v>
      </c>
      <c r="H41" s="59">
        <v>7.0286351803644481E-2</v>
      </c>
      <c r="I41" s="59">
        <v>7.0456663560111835E-2</v>
      </c>
      <c r="J41" s="59">
        <v>7.4470080660288873E-2</v>
      </c>
      <c r="K41" s="59">
        <v>8.2905495341319649E-2</v>
      </c>
      <c r="L41" s="59">
        <v>8.4980988593155893E-2</v>
      </c>
      <c r="M41" s="47">
        <f t="shared" ref="M41:R41" si="11">M33/M37</f>
        <v>8.6808188021228208E-2</v>
      </c>
      <c r="N41" s="47">
        <f t="shared" si="11"/>
        <v>9.1734618235730175E-2</v>
      </c>
      <c r="O41" s="47">
        <f t="shared" si="11"/>
        <v>9.4429223744292232E-2</v>
      </c>
      <c r="P41" s="47">
        <f t="shared" si="11"/>
        <v>9.918552036199095E-2</v>
      </c>
      <c r="Q41" s="47">
        <f t="shared" si="11"/>
        <v>0.103509709602708</v>
      </c>
      <c r="R41" s="47">
        <f t="shared" si="11"/>
        <v>0.10215524794112493</v>
      </c>
      <c r="S41" s="47">
        <f t="shared" ref="S41:T41" si="12">S33/S37</f>
        <v>0.10540540540540541</v>
      </c>
      <c r="T41" s="47">
        <f t="shared" si="12"/>
        <v>0.11127038165203369</v>
      </c>
    </row>
    <row r="42" spans="1:20" ht="69" thickBot="1" x14ac:dyDescent="0.25">
      <c r="A42" s="7" t="s">
        <v>23</v>
      </c>
      <c r="B42" s="59"/>
      <c r="C42" s="46" t="s">
        <v>29</v>
      </c>
      <c r="D42" s="46" t="s">
        <v>29</v>
      </c>
      <c r="E42" s="59">
        <v>7.5003357319040551E-3</v>
      </c>
      <c r="F42" s="59">
        <v>9.8715835549737993E-3</v>
      </c>
      <c r="G42" s="59">
        <v>5.2338430527178667E-3</v>
      </c>
      <c r="H42" s="59">
        <v>6.782833853076195E-3</v>
      </c>
      <c r="I42" s="59">
        <v>1.7031175646735341E-4</v>
      </c>
      <c r="J42" s="59">
        <v>4.0134171001770386E-3</v>
      </c>
      <c r="K42" s="59">
        <v>8.4354146810307756E-3</v>
      </c>
      <c r="L42" s="59">
        <v>2.075493251836244E-3</v>
      </c>
      <c r="M42" s="50">
        <f t="shared" ref="M42:T42" si="13">M41-L41</f>
        <v>1.8271994280723153E-3</v>
      </c>
      <c r="N42" s="50">
        <f t="shared" si="13"/>
        <v>4.9264302145019673E-3</v>
      </c>
      <c r="O42" s="50">
        <f t="shared" si="13"/>
        <v>2.6946055085620563E-3</v>
      </c>
      <c r="P42" s="50">
        <f t="shared" si="13"/>
        <v>4.7562966176987187E-3</v>
      </c>
      <c r="Q42" s="50">
        <f t="shared" si="13"/>
        <v>4.3241892407170496E-3</v>
      </c>
      <c r="R42" s="50">
        <f t="shared" si="13"/>
        <v>-1.3544616615830674E-3</v>
      </c>
      <c r="S42" s="50">
        <f t="shared" si="13"/>
        <v>3.2501574642804787E-3</v>
      </c>
      <c r="T42" s="50">
        <f t="shared" si="13"/>
        <v>5.8649762466282812E-3</v>
      </c>
    </row>
    <row r="43" spans="1:20" ht="69" thickBot="1" x14ac:dyDescent="0.25">
      <c r="A43" s="7" t="s">
        <v>24</v>
      </c>
      <c r="B43" s="59"/>
      <c r="C43" s="59"/>
      <c r="D43" s="59"/>
      <c r="E43" s="59"/>
      <c r="F43" s="59"/>
      <c r="G43" s="59">
        <v>3.6327897466747992E-2</v>
      </c>
      <c r="H43" s="59">
        <v>2.9059438874884588E-2</v>
      </c>
      <c r="I43" s="59">
        <v>2.9558907949139269E-2</v>
      </c>
      <c r="J43" s="59">
        <v>2.6071989317412253E-2</v>
      </c>
      <c r="K43" s="59">
        <v>2.4635820443469229E-2</v>
      </c>
      <c r="L43" s="59">
        <v>2.1477470642587607E-2</v>
      </c>
      <c r="M43" s="50">
        <f t="shared" ref="M43:T43" si="14">M41-H41</f>
        <v>1.6521836217583727E-2</v>
      </c>
      <c r="N43" s="50">
        <f t="shared" si="14"/>
        <v>2.1277954675618341E-2</v>
      </c>
      <c r="O43" s="50">
        <f t="shared" si="14"/>
        <v>1.9959143084003358E-2</v>
      </c>
      <c r="P43" s="50">
        <f t="shared" si="14"/>
        <v>1.6280025020671302E-2</v>
      </c>
      <c r="Q43" s="50">
        <f t="shared" si="14"/>
        <v>1.8528721009552107E-2</v>
      </c>
      <c r="R43" s="50">
        <f t="shared" si="14"/>
        <v>1.5347059919896724E-2</v>
      </c>
      <c r="S43" s="50">
        <f t="shared" si="14"/>
        <v>1.3670787169675236E-2</v>
      </c>
      <c r="T43" s="50">
        <f t="shared" si="14"/>
        <v>1.6841157907741461E-2</v>
      </c>
    </row>
    <row r="44" spans="1:20" ht="69" thickBot="1" x14ac:dyDescent="0.25">
      <c r="A44" s="7" t="s">
        <v>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>
        <v>5.7805368109335599E-2</v>
      </c>
      <c r="M44" s="48" t="s">
        <v>32</v>
      </c>
      <c r="N44" s="48" t="s">
        <v>32</v>
      </c>
      <c r="O44" s="48" t="s">
        <v>32</v>
      </c>
      <c r="P44" s="48" t="s">
        <v>32</v>
      </c>
      <c r="Q44" s="48" t="s">
        <v>32</v>
      </c>
      <c r="R44" s="48" t="s">
        <v>32</v>
      </c>
      <c r="S44" s="48" t="s">
        <v>32</v>
      </c>
      <c r="T44" s="48" t="s">
        <v>32</v>
      </c>
    </row>
    <row r="48" spans="1:20" ht="16" x14ac:dyDescent="0.2">
      <c r="A48" s="40" t="s">
        <v>49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2"/>
    </row>
    <row r="49" spans="1:20" ht="17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20" ht="18" thickBot="1" x14ac:dyDescent="0.25">
      <c r="A50" s="10"/>
      <c r="B50" s="10" t="s">
        <v>0</v>
      </c>
      <c r="C50" s="10" t="s">
        <v>1</v>
      </c>
      <c r="D50" s="10" t="s">
        <v>2</v>
      </c>
      <c r="E50" s="10" t="s">
        <v>3</v>
      </c>
      <c r="F50" s="10" t="s">
        <v>4</v>
      </c>
      <c r="G50" s="10" t="s">
        <v>5</v>
      </c>
      <c r="H50" s="10" t="s">
        <v>6</v>
      </c>
      <c r="I50" s="10" t="s">
        <v>7</v>
      </c>
      <c r="J50" s="10" t="s">
        <v>8</v>
      </c>
      <c r="K50" s="10" t="s">
        <v>9</v>
      </c>
      <c r="L50" s="10" t="s">
        <v>10</v>
      </c>
      <c r="M50" s="10" t="s">
        <v>30</v>
      </c>
      <c r="N50" s="10" t="s">
        <v>36</v>
      </c>
      <c r="O50" s="10" t="s">
        <v>39</v>
      </c>
      <c r="P50" s="10" t="s">
        <v>40</v>
      </c>
      <c r="Q50" s="10" t="s">
        <v>41</v>
      </c>
      <c r="R50" s="10" t="s">
        <v>42</v>
      </c>
      <c r="S50" s="10" t="s">
        <v>43</v>
      </c>
      <c r="T50" s="10" t="s">
        <v>46</v>
      </c>
    </row>
    <row r="51" spans="1:20" ht="18" thickBot="1" x14ac:dyDescent="0.25">
      <c r="A51" s="5" t="s">
        <v>11</v>
      </c>
      <c r="B51" s="46">
        <v>22</v>
      </c>
      <c r="C51" s="46">
        <v>30</v>
      </c>
      <c r="D51" s="46">
        <v>22</v>
      </c>
      <c r="E51" s="46">
        <v>26</v>
      </c>
      <c r="F51" s="46">
        <v>22</v>
      </c>
      <c r="G51" s="55">
        <v>22</v>
      </c>
      <c r="H51" s="55">
        <v>22</v>
      </c>
      <c r="I51" s="55">
        <v>22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7" thickBot="1" x14ac:dyDescent="0.25">
      <c r="A52" s="5">
        <v>1</v>
      </c>
      <c r="B52" s="46">
        <v>20</v>
      </c>
      <c r="C52" s="46">
        <v>23</v>
      </c>
      <c r="D52" s="46">
        <v>27</v>
      </c>
      <c r="E52" s="46">
        <v>18</v>
      </c>
      <c r="F52" s="55">
        <v>27</v>
      </c>
      <c r="G52" s="55">
        <v>21</v>
      </c>
      <c r="H52" s="55">
        <v>22</v>
      </c>
      <c r="I52" s="55">
        <v>21</v>
      </c>
      <c r="J52" s="55">
        <v>24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7" thickBot="1" x14ac:dyDescent="0.25">
      <c r="A53" s="5">
        <v>2</v>
      </c>
      <c r="B53" s="46">
        <v>16</v>
      </c>
      <c r="C53" s="46">
        <v>22</v>
      </c>
      <c r="D53" s="46">
        <v>20</v>
      </c>
      <c r="E53" s="46">
        <v>23</v>
      </c>
      <c r="F53" s="55">
        <v>18</v>
      </c>
      <c r="G53" s="55">
        <v>24</v>
      </c>
      <c r="H53" s="55">
        <v>22</v>
      </c>
      <c r="I53" s="55">
        <v>21</v>
      </c>
      <c r="J53" s="55">
        <v>18</v>
      </c>
      <c r="K53" s="55">
        <v>20</v>
      </c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7" thickBot="1" x14ac:dyDescent="0.25">
      <c r="A54" s="5">
        <v>3</v>
      </c>
      <c r="B54" s="46">
        <v>30</v>
      </c>
      <c r="C54" s="46">
        <v>17</v>
      </c>
      <c r="D54" s="46">
        <v>21</v>
      </c>
      <c r="E54" s="46">
        <v>19</v>
      </c>
      <c r="F54" s="57">
        <v>21</v>
      </c>
      <c r="G54" s="55">
        <v>19</v>
      </c>
      <c r="H54" s="55">
        <v>24</v>
      </c>
      <c r="I54" s="55">
        <v>21</v>
      </c>
      <c r="J54" s="55">
        <v>18</v>
      </c>
      <c r="K54" s="55">
        <v>15</v>
      </c>
      <c r="L54" s="55">
        <v>18</v>
      </c>
      <c r="M54" s="55"/>
      <c r="N54" s="55"/>
      <c r="O54" s="55"/>
      <c r="P54" s="55"/>
      <c r="Q54" s="55"/>
      <c r="R54" s="55"/>
      <c r="S54" s="55"/>
      <c r="T54" s="55"/>
    </row>
    <row r="55" spans="1:20" ht="17" thickBot="1" x14ac:dyDescent="0.25">
      <c r="A55" s="5">
        <v>4</v>
      </c>
      <c r="B55" s="57" t="s">
        <v>12</v>
      </c>
      <c r="C55" s="57" t="s">
        <v>12</v>
      </c>
      <c r="D55" s="46">
        <v>15</v>
      </c>
      <c r="E55" s="57" t="s">
        <v>12</v>
      </c>
      <c r="F55" s="57">
        <v>17</v>
      </c>
      <c r="G55" s="55">
        <v>18</v>
      </c>
      <c r="H55" s="55">
        <v>18</v>
      </c>
      <c r="I55" s="55">
        <v>25</v>
      </c>
      <c r="J55" s="55">
        <v>21</v>
      </c>
      <c r="K55" s="55">
        <v>19</v>
      </c>
      <c r="L55" s="55">
        <v>15</v>
      </c>
      <c r="M55" s="55">
        <v>17</v>
      </c>
      <c r="N55" s="55">
        <v>22</v>
      </c>
      <c r="O55" s="55">
        <v>32</v>
      </c>
      <c r="P55" s="55">
        <v>25</v>
      </c>
      <c r="Q55" s="100">
        <v>31</v>
      </c>
      <c r="R55" s="100">
        <v>28</v>
      </c>
      <c r="S55" s="100">
        <v>27</v>
      </c>
      <c r="T55" s="100">
        <v>28</v>
      </c>
    </row>
    <row r="56" spans="1:20" ht="17" thickBot="1" x14ac:dyDescent="0.25">
      <c r="A56" s="5">
        <v>5</v>
      </c>
      <c r="B56" s="46">
        <v>16</v>
      </c>
      <c r="C56" s="57" t="s">
        <v>12</v>
      </c>
      <c r="D56" s="46">
        <v>24</v>
      </c>
      <c r="E56" s="46">
        <v>13</v>
      </c>
      <c r="F56" s="57">
        <v>16</v>
      </c>
      <c r="G56" s="55">
        <v>18</v>
      </c>
      <c r="H56" s="55">
        <v>17</v>
      </c>
      <c r="I56" s="55">
        <v>17</v>
      </c>
      <c r="J56" s="55">
        <v>25</v>
      </c>
      <c r="K56" s="55">
        <v>19</v>
      </c>
      <c r="L56" s="55">
        <v>18</v>
      </c>
      <c r="M56" s="55">
        <v>13</v>
      </c>
      <c r="N56" s="55">
        <v>16</v>
      </c>
      <c r="O56" s="55">
        <v>21</v>
      </c>
      <c r="P56" s="55">
        <v>28</v>
      </c>
      <c r="Q56" s="100">
        <v>25</v>
      </c>
      <c r="R56" s="100">
        <v>30</v>
      </c>
      <c r="S56" s="100">
        <v>28</v>
      </c>
      <c r="T56" s="100">
        <v>27</v>
      </c>
    </row>
    <row r="57" spans="1:20" ht="17" thickBot="1" x14ac:dyDescent="0.25">
      <c r="A57" s="5">
        <v>6</v>
      </c>
      <c r="B57" s="46">
        <v>19</v>
      </c>
      <c r="C57" s="46">
        <v>15</v>
      </c>
      <c r="D57" s="46">
        <v>18</v>
      </c>
      <c r="E57" s="46">
        <v>24</v>
      </c>
      <c r="F57" s="57">
        <v>11</v>
      </c>
      <c r="G57" s="55">
        <v>15</v>
      </c>
      <c r="H57" s="55">
        <v>18</v>
      </c>
      <c r="I57" s="55">
        <v>16</v>
      </c>
      <c r="J57" s="55">
        <v>18</v>
      </c>
      <c r="K57" s="55">
        <v>23</v>
      </c>
      <c r="L57" s="55">
        <v>18</v>
      </c>
      <c r="M57" s="55">
        <v>16</v>
      </c>
      <c r="N57" s="55">
        <v>14</v>
      </c>
      <c r="O57" s="55">
        <v>17</v>
      </c>
      <c r="P57" s="55">
        <v>19</v>
      </c>
      <c r="Q57" s="100">
        <v>28</v>
      </c>
      <c r="R57" s="100">
        <v>24</v>
      </c>
      <c r="S57" s="100">
        <v>28</v>
      </c>
      <c r="T57" s="100">
        <v>28</v>
      </c>
    </row>
    <row r="58" spans="1:20" ht="17" thickBot="1" x14ac:dyDescent="0.25">
      <c r="A58" s="5">
        <v>7</v>
      </c>
      <c r="B58" s="46">
        <v>16</v>
      </c>
      <c r="C58" s="46">
        <v>19</v>
      </c>
      <c r="D58" s="46">
        <v>16</v>
      </c>
      <c r="E58" s="46">
        <v>18</v>
      </c>
      <c r="F58" s="57">
        <v>21</v>
      </c>
      <c r="G58" s="55">
        <v>10</v>
      </c>
      <c r="H58" s="55">
        <v>16</v>
      </c>
      <c r="I58" s="55">
        <v>18</v>
      </c>
      <c r="J58" s="55">
        <v>16</v>
      </c>
      <c r="K58" s="55">
        <v>17</v>
      </c>
      <c r="L58" s="55">
        <v>22</v>
      </c>
      <c r="M58" s="55">
        <v>19</v>
      </c>
      <c r="N58" s="55">
        <v>15</v>
      </c>
      <c r="O58" s="55">
        <v>13</v>
      </c>
      <c r="P58" s="55">
        <v>14</v>
      </c>
      <c r="Q58" s="100">
        <v>16</v>
      </c>
      <c r="R58" s="100">
        <v>28</v>
      </c>
      <c r="S58" s="100">
        <v>23</v>
      </c>
      <c r="T58" s="100">
        <v>27</v>
      </c>
    </row>
    <row r="59" spans="1:20" ht="17" thickBot="1" x14ac:dyDescent="0.25">
      <c r="A59" s="5">
        <v>8</v>
      </c>
      <c r="B59" s="46">
        <v>17</v>
      </c>
      <c r="C59" s="46">
        <v>16</v>
      </c>
      <c r="D59" s="46">
        <v>18</v>
      </c>
      <c r="E59" s="46">
        <v>16</v>
      </c>
      <c r="F59" s="57">
        <v>17</v>
      </c>
      <c r="G59" s="55">
        <v>21</v>
      </c>
      <c r="H59" s="46">
        <v>8</v>
      </c>
      <c r="I59" s="55">
        <v>15</v>
      </c>
      <c r="J59" s="55">
        <v>16</v>
      </c>
      <c r="K59" s="55">
        <v>12</v>
      </c>
      <c r="L59" s="55">
        <v>14</v>
      </c>
      <c r="M59" s="55">
        <v>20</v>
      </c>
      <c r="N59" s="55">
        <v>19</v>
      </c>
      <c r="O59" s="55">
        <v>14</v>
      </c>
      <c r="P59" s="55">
        <v>12</v>
      </c>
      <c r="Q59" s="100">
        <v>15</v>
      </c>
      <c r="R59" s="100">
        <v>16</v>
      </c>
      <c r="S59" s="100">
        <v>23</v>
      </c>
      <c r="T59" s="100">
        <v>23</v>
      </c>
    </row>
    <row r="60" spans="1:20" ht="17" thickBot="1" x14ac:dyDescent="0.25">
      <c r="A60" s="5">
        <v>9</v>
      </c>
      <c r="B60" s="46" t="s">
        <v>29</v>
      </c>
      <c r="C60" s="46">
        <v>13</v>
      </c>
      <c r="D60" s="46">
        <v>15</v>
      </c>
      <c r="E60" s="46">
        <v>18</v>
      </c>
      <c r="F60" s="57">
        <v>14</v>
      </c>
      <c r="G60" s="55">
        <v>14</v>
      </c>
      <c r="H60" s="55">
        <v>22</v>
      </c>
      <c r="I60" s="46">
        <v>8</v>
      </c>
      <c r="J60" s="55">
        <v>15</v>
      </c>
      <c r="K60" s="55">
        <v>13</v>
      </c>
      <c r="L60" s="55">
        <v>13</v>
      </c>
      <c r="M60" s="55">
        <v>13</v>
      </c>
      <c r="N60" s="55">
        <v>15</v>
      </c>
      <c r="O60" s="55">
        <v>16</v>
      </c>
      <c r="P60" s="55">
        <v>14</v>
      </c>
      <c r="Q60" s="100">
        <v>10</v>
      </c>
      <c r="R60" s="100">
        <v>16</v>
      </c>
      <c r="S60" s="100">
        <v>15</v>
      </c>
      <c r="T60" s="100">
        <v>22</v>
      </c>
    </row>
    <row r="61" spans="1:20" ht="17" thickBot="1" x14ac:dyDescent="0.25">
      <c r="A61" s="5">
        <v>10</v>
      </c>
      <c r="B61" s="46">
        <v>12</v>
      </c>
      <c r="C61" s="46">
        <v>10</v>
      </c>
      <c r="D61" s="46">
        <v>12</v>
      </c>
      <c r="E61" s="46">
        <v>15</v>
      </c>
      <c r="F61" s="57">
        <v>17</v>
      </c>
      <c r="G61" s="55">
        <v>12</v>
      </c>
      <c r="H61" s="55">
        <v>13</v>
      </c>
      <c r="I61" s="55">
        <v>22</v>
      </c>
      <c r="J61" s="46">
        <v>7</v>
      </c>
      <c r="K61" s="55">
        <v>11</v>
      </c>
      <c r="L61" s="55">
        <v>10</v>
      </c>
      <c r="M61" s="55">
        <v>11</v>
      </c>
      <c r="N61" s="55">
        <v>8</v>
      </c>
      <c r="O61" s="55">
        <v>14</v>
      </c>
      <c r="P61" s="55">
        <v>13</v>
      </c>
      <c r="Q61" s="100">
        <v>11</v>
      </c>
      <c r="R61" s="100">
        <v>9</v>
      </c>
      <c r="S61" s="100">
        <v>11</v>
      </c>
      <c r="T61" s="100">
        <v>14</v>
      </c>
    </row>
    <row r="62" spans="1:20" ht="17" thickBot="1" x14ac:dyDescent="0.25">
      <c r="A62" s="5">
        <v>11</v>
      </c>
      <c r="B62" s="46">
        <v>10</v>
      </c>
      <c r="C62" s="46">
        <v>13</v>
      </c>
      <c r="D62" s="46" t="s">
        <v>29</v>
      </c>
      <c r="E62" s="46">
        <v>11</v>
      </c>
      <c r="F62" s="57">
        <v>13</v>
      </c>
      <c r="G62" s="55">
        <v>13</v>
      </c>
      <c r="H62" s="55">
        <v>11</v>
      </c>
      <c r="I62" s="55">
        <v>13</v>
      </c>
      <c r="J62" s="55">
        <v>22</v>
      </c>
      <c r="K62" s="46">
        <v>5</v>
      </c>
      <c r="L62" s="55">
        <v>11</v>
      </c>
      <c r="M62" s="55">
        <v>7</v>
      </c>
      <c r="N62" s="55">
        <v>9</v>
      </c>
      <c r="O62" s="55">
        <v>7</v>
      </c>
      <c r="P62" s="55">
        <v>12</v>
      </c>
      <c r="Q62" s="100">
        <v>13</v>
      </c>
      <c r="R62" s="100">
        <v>8</v>
      </c>
      <c r="S62" s="100">
        <v>7</v>
      </c>
      <c r="T62" s="100">
        <v>8</v>
      </c>
    </row>
    <row r="63" spans="1:20" ht="17" thickBot="1" x14ac:dyDescent="0.25">
      <c r="A63" s="5">
        <v>12</v>
      </c>
      <c r="B63" s="46" t="s">
        <v>29</v>
      </c>
      <c r="C63" s="46" t="s">
        <v>29</v>
      </c>
      <c r="D63" s="46" t="s">
        <v>29</v>
      </c>
      <c r="E63" s="46" t="s">
        <v>29</v>
      </c>
      <c r="F63" s="57">
        <v>10</v>
      </c>
      <c r="G63" s="55">
        <v>12</v>
      </c>
      <c r="H63" s="55">
        <v>16</v>
      </c>
      <c r="I63" s="55">
        <v>11</v>
      </c>
      <c r="J63" s="55">
        <v>14</v>
      </c>
      <c r="K63" s="55">
        <v>22</v>
      </c>
      <c r="L63" s="46">
        <v>6</v>
      </c>
      <c r="M63" s="46">
        <v>10</v>
      </c>
      <c r="N63" s="46">
        <v>5</v>
      </c>
      <c r="O63" s="46">
        <v>10</v>
      </c>
      <c r="P63" s="46">
        <v>6</v>
      </c>
      <c r="Q63" s="100">
        <v>12</v>
      </c>
      <c r="R63" s="100">
        <v>12</v>
      </c>
      <c r="S63" s="100">
        <v>7</v>
      </c>
      <c r="T63" s="100">
        <v>8</v>
      </c>
    </row>
    <row r="64" spans="1:20" ht="18" thickBot="1" x14ac:dyDescent="0.25">
      <c r="A64" s="5" t="s">
        <v>13</v>
      </c>
      <c r="B64" s="46"/>
      <c r="C64" s="46"/>
      <c r="D64" s="46"/>
      <c r="E64" s="46"/>
      <c r="F64" s="57"/>
      <c r="G64" s="55"/>
      <c r="H64" s="55"/>
      <c r="I64" s="55"/>
      <c r="J64" s="55"/>
      <c r="K64" s="55"/>
      <c r="L64" s="55"/>
      <c r="M64" s="57"/>
      <c r="N64" s="57"/>
      <c r="O64" s="57"/>
      <c r="P64" s="57"/>
      <c r="Q64" s="57"/>
      <c r="R64" s="57"/>
      <c r="S64" s="57"/>
      <c r="T64" s="104"/>
    </row>
    <row r="65" spans="1:20" ht="35" thickBot="1" x14ac:dyDescent="0.25">
      <c r="A65" s="16" t="s">
        <v>14</v>
      </c>
      <c r="B65" s="58">
        <v>193</v>
      </c>
      <c r="C65" s="62" t="s">
        <v>29</v>
      </c>
      <c r="D65" s="58">
        <v>222</v>
      </c>
      <c r="E65" s="62">
        <f>E51+E52+E53+E54+E56+E57+E58+E59+E60+E61+E62</f>
        <v>201</v>
      </c>
      <c r="F65" s="58">
        <v>224</v>
      </c>
      <c r="G65" s="58">
        <v>219</v>
      </c>
      <c r="H65" s="62">
        <f>SUM(H51:H63)</f>
        <v>229</v>
      </c>
      <c r="I65" s="62">
        <f>SUM(I51:I63)</f>
        <v>230</v>
      </c>
      <c r="J65" s="62">
        <f>SUM(J52:J63)</f>
        <v>214</v>
      </c>
      <c r="K65" s="62">
        <f>SUM(K53:K63)</f>
        <v>176</v>
      </c>
      <c r="L65" s="62">
        <f>SUM(L54:L63)</f>
        <v>145</v>
      </c>
      <c r="M65" s="57">
        <f t="shared" ref="M65:R65" si="15">SUM(M55:M63)</f>
        <v>126</v>
      </c>
      <c r="N65" s="57">
        <f t="shared" si="15"/>
        <v>123</v>
      </c>
      <c r="O65" s="57">
        <f t="shared" si="15"/>
        <v>144</v>
      </c>
      <c r="P65" s="57">
        <f t="shared" si="15"/>
        <v>143</v>
      </c>
      <c r="Q65" s="57">
        <f t="shared" si="15"/>
        <v>161</v>
      </c>
      <c r="R65" s="57">
        <f t="shared" si="15"/>
        <v>171</v>
      </c>
      <c r="S65" s="57">
        <f t="shared" ref="S65:T65" si="16">SUM(S55:S63)</f>
        <v>169</v>
      </c>
      <c r="T65" s="104">
        <f t="shared" si="16"/>
        <v>185</v>
      </c>
    </row>
    <row r="66" spans="1:20" ht="52" thickBot="1" x14ac:dyDescent="0.25">
      <c r="A66" s="16" t="s">
        <v>28</v>
      </c>
      <c r="B66" s="48"/>
      <c r="C66" s="59"/>
      <c r="D66" s="59"/>
      <c r="E66" s="59">
        <f t="shared" ref="E66:K66" si="17">((E65-D65)/D65)</f>
        <v>-9.45945945945946E-2</v>
      </c>
      <c r="F66" s="59">
        <f t="shared" si="17"/>
        <v>0.11442786069651742</v>
      </c>
      <c r="G66" s="59">
        <f t="shared" si="17"/>
        <v>-2.2321428571428572E-2</v>
      </c>
      <c r="H66" s="59">
        <f t="shared" si="17"/>
        <v>4.5662100456621002E-2</v>
      </c>
      <c r="I66" s="59">
        <f t="shared" si="17"/>
        <v>4.3668122270742356E-3</v>
      </c>
      <c r="J66" s="59">
        <f t="shared" si="17"/>
        <v>-6.9565217391304349E-2</v>
      </c>
      <c r="K66" s="59">
        <f t="shared" si="17"/>
        <v>-0.17757009345794392</v>
      </c>
      <c r="L66" s="59">
        <f t="shared" ref="L66:T66" si="18">((L65-K65)/K65)</f>
        <v>-0.17613636363636365</v>
      </c>
      <c r="M66" s="59">
        <f t="shared" si="18"/>
        <v>-0.1310344827586207</v>
      </c>
      <c r="N66" s="59">
        <f t="shared" si="18"/>
        <v>-2.3809523809523808E-2</v>
      </c>
      <c r="O66" s="59">
        <f t="shared" si="18"/>
        <v>0.17073170731707318</v>
      </c>
      <c r="P66" s="59">
        <f t="shared" si="18"/>
        <v>-6.9444444444444441E-3</v>
      </c>
      <c r="Q66" s="59">
        <f t="shared" si="18"/>
        <v>0.12587412587412589</v>
      </c>
      <c r="R66" s="59">
        <f t="shared" si="18"/>
        <v>6.2111801242236024E-2</v>
      </c>
      <c r="S66" s="59">
        <f t="shared" si="18"/>
        <v>-1.1695906432748537E-2</v>
      </c>
      <c r="T66" s="59">
        <f t="shared" si="18"/>
        <v>9.4674556213017749E-2</v>
      </c>
    </row>
    <row r="67" spans="1:20" ht="69" thickBot="1" x14ac:dyDescent="0.25">
      <c r="A67" s="16" t="s">
        <v>16</v>
      </c>
      <c r="B67" s="59"/>
      <c r="C67" s="59"/>
      <c r="D67" s="59"/>
      <c r="E67" s="59"/>
      <c r="F67" s="59"/>
      <c r="G67" s="59">
        <f t="shared" ref="G67:T67" si="19">(G65-B65)/B65</f>
        <v>0.13471502590673576</v>
      </c>
      <c r="H67" s="59" t="e">
        <f t="shared" si="19"/>
        <v>#VALUE!</v>
      </c>
      <c r="I67" s="59">
        <f t="shared" si="19"/>
        <v>3.6036036036036036E-2</v>
      </c>
      <c r="J67" s="59">
        <f t="shared" si="19"/>
        <v>6.4676616915422883E-2</v>
      </c>
      <c r="K67" s="59">
        <f t="shared" si="19"/>
        <v>-0.21428571428571427</v>
      </c>
      <c r="L67" s="59">
        <f t="shared" si="19"/>
        <v>-0.33789954337899542</v>
      </c>
      <c r="M67" s="59">
        <f t="shared" si="19"/>
        <v>-0.44978165938864628</v>
      </c>
      <c r="N67" s="59">
        <f t="shared" si="19"/>
        <v>-0.4652173913043478</v>
      </c>
      <c r="O67" s="59">
        <f t="shared" si="19"/>
        <v>-0.32710280373831774</v>
      </c>
      <c r="P67" s="59">
        <f t="shared" si="19"/>
        <v>-0.1875</v>
      </c>
      <c r="Q67" s="59">
        <f t="shared" si="19"/>
        <v>0.1103448275862069</v>
      </c>
      <c r="R67" s="59">
        <f t="shared" si="19"/>
        <v>0.35714285714285715</v>
      </c>
      <c r="S67" s="59">
        <f t="shared" si="19"/>
        <v>0.37398373983739835</v>
      </c>
      <c r="T67" s="59">
        <f t="shared" si="19"/>
        <v>0.28472222222222221</v>
      </c>
    </row>
    <row r="68" spans="1:20" ht="86" thickBot="1" x14ac:dyDescent="0.25">
      <c r="A68" s="16" t="s">
        <v>17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>
        <f>(L65-B65)/B65</f>
        <v>-0.24870466321243523</v>
      </c>
      <c r="M68" s="59" t="s">
        <v>32</v>
      </c>
      <c r="N68" s="59" t="s">
        <v>32</v>
      </c>
      <c r="O68" s="59" t="s">
        <v>32</v>
      </c>
      <c r="P68" s="59" t="s">
        <v>32</v>
      </c>
      <c r="Q68" s="59" t="s">
        <v>32</v>
      </c>
      <c r="R68" s="59" t="s">
        <v>32</v>
      </c>
      <c r="S68" s="59" t="s">
        <v>32</v>
      </c>
      <c r="T68" s="59" t="s">
        <v>32</v>
      </c>
    </row>
    <row r="69" spans="1:20" ht="35" thickBot="1" x14ac:dyDescent="0.25">
      <c r="A69" s="16" t="s">
        <v>18</v>
      </c>
      <c r="B69" s="60">
        <v>3856</v>
      </c>
      <c r="C69" s="60">
        <v>3752</v>
      </c>
      <c r="D69" s="60">
        <v>3680</v>
      </c>
      <c r="E69" s="60">
        <v>3516</v>
      </c>
      <c r="F69" s="60">
        <v>3428</v>
      </c>
      <c r="G69" s="58">
        <v>3359</v>
      </c>
      <c r="H69" s="58">
        <v>3320</v>
      </c>
      <c r="I69" s="58">
        <v>3274</v>
      </c>
      <c r="J69" s="58">
        <v>3178</v>
      </c>
      <c r="K69" s="58">
        <v>3086</v>
      </c>
      <c r="L69" s="58">
        <v>3082</v>
      </c>
      <c r="M69" s="61">
        <v>3102</v>
      </c>
      <c r="N69" s="61">
        <v>3150</v>
      </c>
      <c r="O69" s="61">
        <v>3249</v>
      </c>
      <c r="P69" s="61">
        <v>3333</v>
      </c>
      <c r="Q69" s="61">
        <v>3425</v>
      </c>
      <c r="R69" s="61">
        <v>3415</v>
      </c>
      <c r="S69" s="61">
        <v>3336</v>
      </c>
      <c r="T69" s="105">
        <v>3439</v>
      </c>
    </row>
    <row r="70" spans="1:20" ht="69" thickBot="1" x14ac:dyDescent="0.25">
      <c r="A70" s="16" t="s">
        <v>19</v>
      </c>
      <c r="B70" s="59"/>
      <c r="C70" s="59">
        <f t="shared" ref="C70:L70" si="20">(C69-B69)/B69</f>
        <v>-2.6970954356846474E-2</v>
      </c>
      <c r="D70" s="59">
        <f t="shared" si="20"/>
        <v>-1.9189765458422176E-2</v>
      </c>
      <c r="E70" s="59">
        <f t="shared" si="20"/>
        <v>-4.4565217391304347E-2</v>
      </c>
      <c r="F70" s="59">
        <f t="shared" si="20"/>
        <v>-2.502844141069397E-2</v>
      </c>
      <c r="G70" s="59">
        <f t="shared" si="20"/>
        <v>-2.0128354725787632E-2</v>
      </c>
      <c r="H70" s="59">
        <f t="shared" si="20"/>
        <v>-1.1610598392378685E-2</v>
      </c>
      <c r="I70" s="59">
        <f t="shared" si="20"/>
        <v>-1.3855421686746987E-2</v>
      </c>
      <c r="J70" s="59">
        <f t="shared" si="20"/>
        <v>-2.9321930360415395E-2</v>
      </c>
      <c r="K70" s="59">
        <f t="shared" si="20"/>
        <v>-2.8949024543738201E-2</v>
      </c>
      <c r="L70" s="59">
        <f t="shared" si="20"/>
        <v>-1.2961762799740765E-3</v>
      </c>
      <c r="M70" s="63">
        <f t="shared" ref="M70:T70" si="21">(M69-L69)/L69</f>
        <v>6.4892926670992862E-3</v>
      </c>
      <c r="N70" s="63">
        <f t="shared" si="21"/>
        <v>1.5473887814313346E-2</v>
      </c>
      <c r="O70" s="63">
        <f t="shared" si="21"/>
        <v>3.1428571428571431E-2</v>
      </c>
      <c r="P70" s="63">
        <f t="shared" si="21"/>
        <v>2.5854108956602031E-2</v>
      </c>
      <c r="Q70" s="63">
        <f t="shared" si="21"/>
        <v>2.7602760276027604E-2</v>
      </c>
      <c r="R70" s="63">
        <f t="shared" si="21"/>
        <v>-2.9197080291970801E-3</v>
      </c>
      <c r="S70" s="63">
        <f t="shared" si="21"/>
        <v>-2.3133235724743777E-2</v>
      </c>
      <c r="T70" s="63">
        <f t="shared" si="21"/>
        <v>3.0875299760191845E-2</v>
      </c>
    </row>
    <row r="71" spans="1:20" ht="69" thickBot="1" x14ac:dyDescent="0.25">
      <c r="A71" s="16" t="s">
        <v>20</v>
      </c>
      <c r="B71" s="59"/>
      <c r="C71" s="59"/>
      <c r="D71" s="59"/>
      <c r="E71" s="59"/>
      <c r="F71" s="59"/>
      <c r="G71" s="59">
        <f t="shared" ref="G71:L71" si="22">(G69-B69)/B69</f>
        <v>-0.12889004149377592</v>
      </c>
      <c r="H71" s="59">
        <f t="shared" si="22"/>
        <v>-0.11513859275053305</v>
      </c>
      <c r="I71" s="59">
        <f t="shared" si="22"/>
        <v>-0.11032608695652174</v>
      </c>
      <c r="J71" s="59">
        <f t="shared" si="22"/>
        <v>-9.6131968145620028E-2</v>
      </c>
      <c r="K71" s="59">
        <f t="shared" si="22"/>
        <v>-9.9766627771295219E-2</v>
      </c>
      <c r="L71" s="59">
        <f t="shared" si="22"/>
        <v>-8.2465019350997315E-2</v>
      </c>
      <c r="M71" s="63">
        <f t="shared" ref="M71:T71" si="23">(M69-H69)/H69</f>
        <v>-6.5662650602409639E-2</v>
      </c>
      <c r="N71" s="63">
        <f t="shared" si="23"/>
        <v>-3.7874160048869884E-2</v>
      </c>
      <c r="O71" s="63">
        <f t="shared" si="23"/>
        <v>2.2341095028319699E-2</v>
      </c>
      <c r="P71" s="63">
        <f t="shared" si="23"/>
        <v>8.0038885288399225E-2</v>
      </c>
      <c r="Q71" s="63">
        <f t="shared" si="23"/>
        <v>0.11129136924075275</v>
      </c>
      <c r="R71" s="63">
        <f t="shared" si="23"/>
        <v>0.10090264345583494</v>
      </c>
      <c r="S71" s="63">
        <f t="shared" si="23"/>
        <v>5.904761904761905E-2</v>
      </c>
      <c r="T71" s="63">
        <f t="shared" si="23"/>
        <v>5.8479532163742687E-2</v>
      </c>
    </row>
    <row r="72" spans="1:20" ht="86" thickBot="1" x14ac:dyDescent="0.25">
      <c r="A72" s="16" t="s">
        <v>21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>
        <f t="shared" ref="L72:T72" si="24">(L69-B69)/B69</f>
        <v>-0.20072614107883818</v>
      </c>
      <c r="M72" s="47">
        <f t="shared" si="24"/>
        <v>-0.17324093816631131</v>
      </c>
      <c r="N72" s="47">
        <f t="shared" si="24"/>
        <v>-0.14402173913043478</v>
      </c>
      <c r="O72" s="47">
        <f t="shared" si="24"/>
        <v>-7.593856655290103E-2</v>
      </c>
      <c r="P72" s="47">
        <f t="shared" si="24"/>
        <v>-2.7712952158693117E-2</v>
      </c>
      <c r="Q72" s="47">
        <f t="shared" si="24"/>
        <v>1.9648704971717772E-2</v>
      </c>
      <c r="R72" s="47">
        <f t="shared" si="24"/>
        <v>2.86144578313253E-2</v>
      </c>
      <c r="S72" s="47">
        <f t="shared" si="24"/>
        <v>1.8937080024434942E-2</v>
      </c>
      <c r="T72" s="47">
        <f t="shared" si="24"/>
        <v>8.2127123977344244E-2</v>
      </c>
    </row>
    <row r="73" spans="1:20" ht="52" thickBot="1" x14ac:dyDescent="0.25">
      <c r="A73" s="16" t="s">
        <v>22</v>
      </c>
      <c r="B73" s="59">
        <f>B65/B69</f>
        <v>5.0051867219917015E-2</v>
      </c>
      <c r="C73" s="59" t="e">
        <f>C65/C69</f>
        <v>#VALUE!</v>
      </c>
      <c r="D73" s="59">
        <f>D65/D69</f>
        <v>6.0326086956521738E-2</v>
      </c>
      <c r="E73" s="59">
        <f>E65/E69</f>
        <v>5.7167235494880543E-2</v>
      </c>
      <c r="F73" s="59">
        <f>F65/F69</f>
        <v>6.5344224037339554E-2</v>
      </c>
      <c r="G73" s="59">
        <f t="shared" ref="G73:L73" si="25">G65/G69</f>
        <v>6.5197975587972606E-2</v>
      </c>
      <c r="H73" s="59">
        <f t="shared" si="25"/>
        <v>6.8975903614457837E-2</v>
      </c>
      <c r="I73" s="59">
        <f t="shared" si="25"/>
        <v>7.0250458155161885E-2</v>
      </c>
      <c r="J73" s="59">
        <f t="shared" si="25"/>
        <v>6.7337948395217118E-2</v>
      </c>
      <c r="K73" s="59">
        <f t="shared" si="25"/>
        <v>5.7031756318859365E-2</v>
      </c>
      <c r="L73" s="59">
        <f t="shared" si="25"/>
        <v>4.7047371836469822E-2</v>
      </c>
      <c r="M73" s="63">
        <f t="shared" ref="M73:R73" si="26">M65/M69</f>
        <v>4.0618955512572531E-2</v>
      </c>
      <c r="N73" s="63">
        <f t="shared" si="26"/>
        <v>3.9047619047619046E-2</v>
      </c>
      <c r="O73" s="63">
        <f t="shared" si="26"/>
        <v>4.4321329639889197E-2</v>
      </c>
      <c r="P73" s="63">
        <f t="shared" si="26"/>
        <v>4.2904290429042903E-2</v>
      </c>
      <c r="Q73" s="63">
        <f t="shared" si="26"/>
        <v>4.7007299270072994E-2</v>
      </c>
      <c r="R73" s="63">
        <f t="shared" si="26"/>
        <v>5.0073206442166909E-2</v>
      </c>
      <c r="S73" s="63">
        <f t="shared" ref="S73:T73" si="27">S65/S69</f>
        <v>5.0659472422062347E-2</v>
      </c>
      <c r="T73" s="63">
        <f t="shared" si="27"/>
        <v>5.3794707763884848E-2</v>
      </c>
    </row>
    <row r="74" spans="1:20" ht="69" thickBot="1" x14ac:dyDescent="0.25">
      <c r="A74" s="16" t="s">
        <v>23</v>
      </c>
      <c r="B74" s="59"/>
      <c r="C74" s="59" t="e">
        <f t="shared" ref="C74:K74" si="28">(C73-B73)</f>
        <v>#VALUE!</v>
      </c>
      <c r="D74" s="59" t="e">
        <f t="shared" si="28"/>
        <v>#VALUE!</v>
      </c>
      <c r="E74" s="59">
        <f t="shared" si="28"/>
        <v>-3.1588514616411947E-3</v>
      </c>
      <c r="F74" s="59">
        <f t="shared" si="28"/>
        <v>8.1769885424590114E-3</v>
      </c>
      <c r="G74" s="59">
        <f t="shared" si="28"/>
        <v>-1.4624844936694803E-4</v>
      </c>
      <c r="H74" s="59">
        <f t="shared" si="28"/>
        <v>3.7779280264852305E-3</v>
      </c>
      <c r="I74" s="59">
        <f t="shared" si="28"/>
        <v>1.2745545407040482E-3</v>
      </c>
      <c r="J74" s="59">
        <f t="shared" si="28"/>
        <v>-2.9125097599447675E-3</v>
      </c>
      <c r="K74" s="59">
        <f t="shared" si="28"/>
        <v>-1.0306192076357752E-2</v>
      </c>
      <c r="L74" s="59">
        <f t="shared" ref="L74:T74" si="29">(L73-K73)</f>
        <v>-9.9843844823895439E-3</v>
      </c>
      <c r="M74" s="59">
        <f t="shared" si="29"/>
        <v>-6.4284163238972902E-3</v>
      </c>
      <c r="N74" s="59">
        <f t="shared" si="29"/>
        <v>-1.571336464953485E-3</v>
      </c>
      <c r="O74" s="59">
        <f t="shared" si="29"/>
        <v>5.2737105922701505E-3</v>
      </c>
      <c r="P74" s="59">
        <f t="shared" si="29"/>
        <v>-1.4170392108462937E-3</v>
      </c>
      <c r="Q74" s="59">
        <f t="shared" si="29"/>
        <v>4.1030088410300911E-3</v>
      </c>
      <c r="R74" s="59">
        <f t="shared" si="29"/>
        <v>3.0659071720939152E-3</v>
      </c>
      <c r="S74" s="59">
        <f t="shared" si="29"/>
        <v>5.8626597989543811E-4</v>
      </c>
      <c r="T74" s="59">
        <f t="shared" si="29"/>
        <v>3.135235341822501E-3</v>
      </c>
    </row>
    <row r="75" spans="1:20" ht="69" thickBot="1" x14ac:dyDescent="0.25">
      <c r="A75" s="16" t="s">
        <v>24</v>
      </c>
      <c r="B75" s="59"/>
      <c r="C75" s="59"/>
      <c r="D75" s="59"/>
      <c r="E75" s="59"/>
      <c r="F75" s="59"/>
      <c r="G75" s="59">
        <f>G73-B73</f>
        <v>1.5146108368055591E-2</v>
      </c>
      <c r="H75" s="59" t="e">
        <f t="shared" ref="H75:K75" si="30">H73-C73</f>
        <v>#VALUE!</v>
      </c>
      <c r="I75" s="59">
        <f t="shared" si="30"/>
        <v>9.9243711986401473E-3</v>
      </c>
      <c r="J75" s="59">
        <f t="shared" si="30"/>
        <v>1.0170712900336575E-2</v>
      </c>
      <c r="K75" s="59">
        <f t="shared" si="30"/>
        <v>-8.312467718480189E-3</v>
      </c>
      <c r="L75" s="59">
        <f t="shared" ref="L75:T75" si="31">L73-G73</f>
        <v>-1.8150603751502785E-2</v>
      </c>
      <c r="M75" s="59">
        <f t="shared" si="31"/>
        <v>-2.8356948101885306E-2</v>
      </c>
      <c r="N75" s="59">
        <f t="shared" si="31"/>
        <v>-3.1202839107542839E-2</v>
      </c>
      <c r="O75" s="59">
        <f t="shared" si="31"/>
        <v>-2.3016618755327921E-2</v>
      </c>
      <c r="P75" s="59">
        <f t="shared" si="31"/>
        <v>-1.4127465889816462E-2</v>
      </c>
      <c r="Q75" s="59">
        <f t="shared" si="31"/>
        <v>-4.007256639682738E-5</v>
      </c>
      <c r="R75" s="59">
        <f t="shared" si="31"/>
        <v>9.454250929594378E-3</v>
      </c>
      <c r="S75" s="59">
        <f t="shared" si="31"/>
        <v>1.1611853374443301E-2</v>
      </c>
      <c r="T75" s="59">
        <f t="shared" si="31"/>
        <v>9.4733781239956516E-3</v>
      </c>
    </row>
    <row r="76" spans="1:20" ht="69" thickBot="1" x14ac:dyDescent="0.25">
      <c r="A76" s="16" t="s">
        <v>25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>
        <f>L73-B73</f>
        <v>-3.0044953834471935E-3</v>
      </c>
      <c r="M76" s="59" t="s">
        <v>32</v>
      </c>
      <c r="N76" s="59" t="s">
        <v>32</v>
      </c>
      <c r="O76" s="59" t="s">
        <v>32</v>
      </c>
      <c r="P76" s="59" t="s">
        <v>32</v>
      </c>
      <c r="Q76" s="59" t="s">
        <v>32</v>
      </c>
      <c r="R76" s="59" t="s">
        <v>32</v>
      </c>
      <c r="S76" s="59" t="s">
        <v>32</v>
      </c>
      <c r="T76" s="59" t="s">
        <v>32</v>
      </c>
    </row>
    <row r="80" spans="1:20" ht="16" x14ac:dyDescent="0.2">
      <c r="A80" s="40" t="s">
        <v>50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2"/>
    </row>
    <row r="81" spans="1:20" ht="17" thickBo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20" ht="18" thickBot="1" x14ac:dyDescent="0.25">
      <c r="A82" s="10"/>
      <c r="B82" s="10" t="s">
        <v>0</v>
      </c>
      <c r="C82" s="10" t="s">
        <v>1</v>
      </c>
      <c r="D82" s="10" t="s">
        <v>2</v>
      </c>
      <c r="E82" s="10" t="s">
        <v>3</v>
      </c>
      <c r="F82" s="10" t="s">
        <v>4</v>
      </c>
      <c r="G82" s="10" t="s">
        <v>5</v>
      </c>
      <c r="H82" s="10" t="s">
        <v>6</v>
      </c>
      <c r="I82" s="10" t="s">
        <v>7</v>
      </c>
      <c r="J82" s="10" t="s">
        <v>8</v>
      </c>
      <c r="K82" s="10" t="s">
        <v>9</v>
      </c>
      <c r="L82" s="10" t="s">
        <v>10</v>
      </c>
      <c r="M82" s="10" t="s">
        <v>30</v>
      </c>
      <c r="N82" s="10" t="s">
        <v>36</v>
      </c>
      <c r="O82" s="10" t="s">
        <v>39</v>
      </c>
      <c r="P82" s="10" t="s">
        <v>40</v>
      </c>
      <c r="Q82" s="10" t="s">
        <v>41</v>
      </c>
      <c r="R82" s="10" t="s">
        <v>42</v>
      </c>
      <c r="S82" s="10" t="s">
        <v>43</v>
      </c>
      <c r="T82" s="10" t="s">
        <v>46</v>
      </c>
    </row>
    <row r="83" spans="1:20" ht="18" thickBot="1" x14ac:dyDescent="0.25">
      <c r="A83" s="5" t="s">
        <v>11</v>
      </c>
      <c r="B83" s="66"/>
      <c r="C83" s="66"/>
      <c r="D83" s="66"/>
      <c r="E83" s="6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7" thickBot="1" x14ac:dyDescent="0.25">
      <c r="A84" s="5">
        <v>1</v>
      </c>
      <c r="B84" s="66"/>
      <c r="C84" s="66"/>
      <c r="D84" s="66"/>
      <c r="E84" s="6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7" thickBot="1" x14ac:dyDescent="0.25">
      <c r="A85" s="5">
        <v>2</v>
      </c>
      <c r="B85" s="66"/>
      <c r="C85" s="66"/>
      <c r="D85" s="66"/>
      <c r="E85" s="6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7" thickBot="1" x14ac:dyDescent="0.25">
      <c r="A86" s="5">
        <v>3</v>
      </c>
      <c r="B86" s="66"/>
      <c r="C86" s="66"/>
      <c r="D86" s="66"/>
      <c r="E86" s="6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7" thickBot="1" x14ac:dyDescent="0.25">
      <c r="A87" s="5">
        <v>4</v>
      </c>
      <c r="B87" s="66"/>
      <c r="C87" s="66"/>
      <c r="D87" s="66"/>
      <c r="E87" s="6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7" thickBot="1" x14ac:dyDescent="0.25">
      <c r="A88" s="5">
        <v>5</v>
      </c>
      <c r="B88" s="66"/>
      <c r="C88" s="66"/>
      <c r="D88" s="66"/>
      <c r="E88" s="6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>
        <v>3</v>
      </c>
      <c r="T88" s="106">
        <v>6</v>
      </c>
    </row>
    <row r="89" spans="1:20" ht="17" thickBot="1" x14ac:dyDescent="0.25">
      <c r="A89" s="5">
        <v>6</v>
      </c>
      <c r="B89" s="38">
        <v>89</v>
      </c>
      <c r="C89" s="38">
        <v>57</v>
      </c>
      <c r="D89" s="38">
        <v>59</v>
      </c>
      <c r="E89" s="38">
        <v>56</v>
      </c>
      <c r="F89" s="52">
        <v>60</v>
      </c>
      <c r="G89" s="55">
        <v>59</v>
      </c>
      <c r="H89" s="55">
        <v>60</v>
      </c>
      <c r="I89" s="55">
        <v>56</v>
      </c>
      <c r="J89" s="55">
        <v>60</v>
      </c>
      <c r="K89" s="55">
        <v>58</v>
      </c>
      <c r="L89" s="55">
        <v>43</v>
      </c>
      <c r="M89" s="55">
        <v>60</v>
      </c>
      <c r="N89" s="55">
        <v>54</v>
      </c>
      <c r="O89" s="55">
        <v>45</v>
      </c>
      <c r="P89" s="55">
        <v>56</v>
      </c>
      <c r="Q89" s="100">
        <v>59</v>
      </c>
      <c r="R89" s="100">
        <v>59</v>
      </c>
      <c r="S89" s="100">
        <v>51</v>
      </c>
      <c r="T89" s="106">
        <v>74</v>
      </c>
    </row>
    <row r="90" spans="1:20" ht="17" thickBot="1" x14ac:dyDescent="0.25">
      <c r="A90" s="5">
        <v>7</v>
      </c>
      <c r="B90" s="38">
        <v>47</v>
      </c>
      <c r="C90" s="38">
        <v>80</v>
      </c>
      <c r="D90" s="38">
        <v>51</v>
      </c>
      <c r="E90" s="38">
        <v>57</v>
      </c>
      <c r="F90" s="52">
        <v>52</v>
      </c>
      <c r="G90" s="55">
        <v>54</v>
      </c>
      <c r="H90" s="55">
        <v>50</v>
      </c>
      <c r="I90" s="55">
        <v>57</v>
      </c>
      <c r="J90" s="55">
        <v>44</v>
      </c>
      <c r="K90" s="55">
        <v>57</v>
      </c>
      <c r="L90" s="55">
        <v>51</v>
      </c>
      <c r="M90" s="55">
        <v>39</v>
      </c>
      <c r="N90" s="55">
        <v>57</v>
      </c>
      <c r="O90" s="55">
        <v>47</v>
      </c>
      <c r="P90" s="55">
        <v>40</v>
      </c>
      <c r="Q90" s="100">
        <v>52</v>
      </c>
      <c r="R90" s="100">
        <v>53</v>
      </c>
      <c r="S90" s="100">
        <v>53</v>
      </c>
      <c r="T90" s="106">
        <v>47</v>
      </c>
    </row>
    <row r="91" spans="1:20" ht="17" thickBot="1" x14ac:dyDescent="0.25">
      <c r="A91" s="5">
        <v>8</v>
      </c>
      <c r="B91" s="38">
        <v>45</v>
      </c>
      <c r="C91" s="38">
        <v>43</v>
      </c>
      <c r="D91" s="38">
        <v>73</v>
      </c>
      <c r="E91" s="38">
        <v>48</v>
      </c>
      <c r="F91" s="52">
        <v>53</v>
      </c>
      <c r="G91" s="55">
        <v>44</v>
      </c>
      <c r="H91" s="55">
        <v>44</v>
      </c>
      <c r="I91" s="55">
        <v>42</v>
      </c>
      <c r="J91" s="55">
        <v>52</v>
      </c>
      <c r="K91" s="55">
        <v>42</v>
      </c>
      <c r="L91" s="55">
        <v>54</v>
      </c>
      <c r="M91" s="55">
        <v>43</v>
      </c>
      <c r="N91" s="55">
        <v>36</v>
      </c>
      <c r="O91" s="55">
        <v>51</v>
      </c>
      <c r="P91" s="55">
        <v>45</v>
      </c>
      <c r="Q91" s="100">
        <v>38</v>
      </c>
      <c r="R91" s="100">
        <v>49</v>
      </c>
      <c r="S91" s="100">
        <v>47</v>
      </c>
      <c r="T91" s="106">
        <v>49</v>
      </c>
    </row>
    <row r="92" spans="1:20" ht="17" thickBot="1" x14ac:dyDescent="0.25">
      <c r="A92" s="5">
        <v>9</v>
      </c>
      <c r="B92" s="38">
        <v>27</v>
      </c>
      <c r="C92" s="38">
        <v>35</v>
      </c>
      <c r="D92" s="38">
        <v>40</v>
      </c>
      <c r="E92" s="38">
        <v>66</v>
      </c>
      <c r="F92" s="52">
        <v>46</v>
      </c>
      <c r="G92" s="55">
        <v>45</v>
      </c>
      <c r="H92" s="55">
        <v>37</v>
      </c>
      <c r="I92" s="55">
        <v>40</v>
      </c>
      <c r="J92" s="55">
        <v>34</v>
      </c>
      <c r="K92" s="55">
        <v>38</v>
      </c>
      <c r="L92" s="55">
        <v>36</v>
      </c>
      <c r="M92" s="55">
        <v>48</v>
      </c>
      <c r="N92" s="55">
        <v>38</v>
      </c>
      <c r="O92" s="55">
        <v>28</v>
      </c>
      <c r="P92" s="55">
        <v>45</v>
      </c>
      <c r="Q92" s="100">
        <v>31</v>
      </c>
      <c r="R92" s="100">
        <v>23</v>
      </c>
      <c r="S92" s="100">
        <v>42</v>
      </c>
      <c r="T92" s="106">
        <v>44</v>
      </c>
    </row>
    <row r="93" spans="1:20" ht="17" thickBot="1" x14ac:dyDescent="0.25">
      <c r="A93" s="5">
        <v>10</v>
      </c>
      <c r="B93" s="38">
        <v>28</v>
      </c>
      <c r="C93" s="38">
        <v>25</v>
      </c>
      <c r="D93" s="38">
        <v>31</v>
      </c>
      <c r="E93" s="38">
        <v>33</v>
      </c>
      <c r="F93" s="52">
        <v>51</v>
      </c>
      <c r="G93" s="55">
        <v>31</v>
      </c>
      <c r="H93" s="55">
        <v>32</v>
      </c>
      <c r="I93" s="55">
        <v>31</v>
      </c>
      <c r="J93" s="55">
        <v>37</v>
      </c>
      <c r="K93" s="55">
        <v>30</v>
      </c>
      <c r="L93" s="55">
        <v>36</v>
      </c>
      <c r="M93" s="55">
        <v>34</v>
      </c>
      <c r="N93" s="55">
        <v>48</v>
      </c>
      <c r="O93" s="55">
        <v>27</v>
      </c>
      <c r="P93" s="55">
        <v>24</v>
      </c>
      <c r="Q93" s="100">
        <v>41</v>
      </c>
      <c r="R93" s="100">
        <v>29</v>
      </c>
      <c r="S93" s="100">
        <v>22</v>
      </c>
      <c r="T93" s="106">
        <v>40</v>
      </c>
    </row>
    <row r="94" spans="1:20" ht="17" thickBot="1" x14ac:dyDescent="0.25">
      <c r="A94" s="5">
        <v>11</v>
      </c>
      <c r="B94" s="38">
        <v>24</v>
      </c>
      <c r="C94" s="38">
        <v>25</v>
      </c>
      <c r="D94" s="38">
        <v>16</v>
      </c>
      <c r="E94" s="38">
        <v>21</v>
      </c>
      <c r="F94" s="52">
        <v>25</v>
      </c>
      <c r="G94" s="55">
        <v>30</v>
      </c>
      <c r="H94" s="55">
        <v>22</v>
      </c>
      <c r="I94" s="55">
        <v>32</v>
      </c>
      <c r="J94" s="55">
        <v>23</v>
      </c>
      <c r="K94" s="55">
        <v>34</v>
      </c>
      <c r="L94" s="55">
        <v>22</v>
      </c>
      <c r="M94" s="55">
        <v>29</v>
      </c>
      <c r="N94" s="55">
        <v>23</v>
      </c>
      <c r="O94" s="55">
        <v>42</v>
      </c>
      <c r="P94" s="55">
        <v>25</v>
      </c>
      <c r="Q94" s="100">
        <v>22</v>
      </c>
      <c r="R94" s="100">
        <v>38</v>
      </c>
      <c r="S94" s="100">
        <v>26</v>
      </c>
      <c r="T94" s="106">
        <v>20</v>
      </c>
    </row>
    <row r="95" spans="1:20" ht="17" thickBot="1" x14ac:dyDescent="0.25">
      <c r="A95" s="5">
        <v>12</v>
      </c>
      <c r="B95" s="38">
        <v>20</v>
      </c>
      <c r="C95" s="38">
        <v>24</v>
      </c>
      <c r="D95" s="38">
        <v>18</v>
      </c>
      <c r="E95" s="38">
        <v>11</v>
      </c>
      <c r="F95" s="52">
        <v>13</v>
      </c>
      <c r="G95" s="55">
        <v>13</v>
      </c>
      <c r="H95" s="55">
        <v>20</v>
      </c>
      <c r="I95" s="55">
        <v>14</v>
      </c>
      <c r="J95" s="55">
        <v>30</v>
      </c>
      <c r="K95" s="55">
        <v>18</v>
      </c>
      <c r="L95" s="55">
        <v>25</v>
      </c>
      <c r="M95" s="55">
        <v>17</v>
      </c>
      <c r="N95" s="55">
        <v>26</v>
      </c>
      <c r="O95" s="55">
        <v>25</v>
      </c>
      <c r="P95" s="55">
        <v>35</v>
      </c>
      <c r="Q95" s="100">
        <v>26</v>
      </c>
      <c r="R95" s="100">
        <v>18</v>
      </c>
      <c r="S95" s="100">
        <v>37</v>
      </c>
      <c r="T95" s="106">
        <v>25</v>
      </c>
    </row>
    <row r="96" spans="1:20" ht="18" thickBot="1" x14ac:dyDescent="0.25">
      <c r="A96" s="5" t="s">
        <v>13</v>
      </c>
      <c r="B96" s="38"/>
      <c r="C96" s="38"/>
      <c r="D96" s="38"/>
      <c r="E96" s="38"/>
      <c r="F96" s="52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 ht="35" thickBot="1" x14ac:dyDescent="0.25">
      <c r="A97" s="16" t="s">
        <v>14</v>
      </c>
      <c r="B97" s="58">
        <f t="shared" ref="B97:L97" si="32">SUM(B83:B95)</f>
        <v>280</v>
      </c>
      <c r="C97" s="58">
        <f t="shared" si="32"/>
        <v>289</v>
      </c>
      <c r="D97" s="58">
        <f t="shared" si="32"/>
        <v>288</v>
      </c>
      <c r="E97" s="58">
        <f t="shared" si="32"/>
        <v>292</v>
      </c>
      <c r="F97" s="58">
        <f t="shared" si="32"/>
        <v>300</v>
      </c>
      <c r="G97" s="58">
        <f t="shared" si="32"/>
        <v>276</v>
      </c>
      <c r="H97" s="58">
        <f t="shared" si="32"/>
        <v>265</v>
      </c>
      <c r="I97" s="58">
        <f t="shared" si="32"/>
        <v>272</v>
      </c>
      <c r="J97" s="58">
        <f t="shared" si="32"/>
        <v>280</v>
      </c>
      <c r="K97" s="58">
        <f t="shared" si="32"/>
        <v>277</v>
      </c>
      <c r="L97" s="58">
        <f t="shared" si="32"/>
        <v>267</v>
      </c>
      <c r="M97" s="58">
        <f t="shared" ref="M97:R97" si="33">SUM(M83:M95)</f>
        <v>270</v>
      </c>
      <c r="N97" s="58">
        <f t="shared" si="33"/>
        <v>282</v>
      </c>
      <c r="O97" s="58">
        <f t="shared" si="33"/>
        <v>265</v>
      </c>
      <c r="P97" s="58">
        <f t="shared" si="33"/>
        <v>270</v>
      </c>
      <c r="Q97" s="58">
        <f t="shared" si="33"/>
        <v>269</v>
      </c>
      <c r="R97" s="58">
        <f t="shared" si="33"/>
        <v>269</v>
      </c>
      <c r="S97" s="58">
        <f t="shared" ref="S97:T97" si="34">SUM(S83:S95)</f>
        <v>281</v>
      </c>
      <c r="T97" s="107">
        <f t="shared" ref="T97" si="35">SUM(T83:T95)</f>
        <v>305</v>
      </c>
    </row>
    <row r="98" spans="1:20" ht="52" thickBot="1" x14ac:dyDescent="0.25">
      <c r="A98" s="16" t="s">
        <v>28</v>
      </c>
      <c r="B98" s="48"/>
      <c r="C98" s="59">
        <f>((C97-B97)/B97)</f>
        <v>3.214285714285714E-2</v>
      </c>
      <c r="D98" s="59">
        <f>((D97-C97)/C97)</f>
        <v>-3.4602076124567475E-3</v>
      </c>
      <c r="E98" s="59">
        <f>((E97-D97)/D97)</f>
        <v>1.3888888888888888E-2</v>
      </c>
      <c r="F98" s="59">
        <f>((F97-E97)/E97)</f>
        <v>2.7397260273972601E-2</v>
      </c>
      <c r="G98" s="59">
        <f t="shared" ref="G98:L98" si="36">((G97-F97)/F97)</f>
        <v>-0.08</v>
      </c>
      <c r="H98" s="59">
        <f t="shared" si="36"/>
        <v>-3.9855072463768113E-2</v>
      </c>
      <c r="I98" s="59">
        <f t="shared" si="36"/>
        <v>2.6415094339622643E-2</v>
      </c>
      <c r="J98" s="59">
        <f t="shared" si="36"/>
        <v>2.9411764705882353E-2</v>
      </c>
      <c r="K98" s="59">
        <f t="shared" si="36"/>
        <v>-1.0714285714285714E-2</v>
      </c>
      <c r="L98" s="59">
        <f t="shared" si="36"/>
        <v>-3.6101083032490974E-2</v>
      </c>
      <c r="M98" s="59">
        <f t="shared" ref="M98:T98" si="37">((M97-L97)/L97)</f>
        <v>1.1235955056179775E-2</v>
      </c>
      <c r="N98" s="59">
        <f t="shared" si="37"/>
        <v>4.4444444444444446E-2</v>
      </c>
      <c r="O98" s="59">
        <f t="shared" si="37"/>
        <v>-6.0283687943262408E-2</v>
      </c>
      <c r="P98" s="59">
        <f t="shared" si="37"/>
        <v>1.8867924528301886E-2</v>
      </c>
      <c r="Q98" s="59">
        <f t="shared" si="37"/>
        <v>-3.7037037037037038E-3</v>
      </c>
      <c r="R98" s="59">
        <f t="shared" si="37"/>
        <v>0</v>
      </c>
      <c r="S98" s="59">
        <f t="shared" si="37"/>
        <v>4.4609665427509292E-2</v>
      </c>
      <c r="T98" s="59">
        <f t="shared" si="37"/>
        <v>8.5409252669039148E-2</v>
      </c>
    </row>
    <row r="99" spans="1:20" ht="69" thickBot="1" x14ac:dyDescent="0.25">
      <c r="A99" s="16" t="s">
        <v>16</v>
      </c>
      <c r="B99" s="59"/>
      <c r="C99" s="59"/>
      <c r="D99" s="59"/>
      <c r="E99" s="59"/>
      <c r="F99" s="59"/>
      <c r="G99" s="59">
        <f t="shared" ref="G99:L99" si="38">(G97-B97)/B97</f>
        <v>-1.4285714285714285E-2</v>
      </c>
      <c r="H99" s="59">
        <f t="shared" si="38"/>
        <v>-8.3044982698961933E-2</v>
      </c>
      <c r="I99" s="59">
        <f t="shared" si="38"/>
        <v>-5.5555555555555552E-2</v>
      </c>
      <c r="J99" s="59">
        <f t="shared" si="38"/>
        <v>-4.1095890410958902E-2</v>
      </c>
      <c r="K99" s="59">
        <f t="shared" si="38"/>
        <v>-7.6666666666666661E-2</v>
      </c>
      <c r="L99" s="59">
        <f t="shared" si="38"/>
        <v>-3.2608695652173912E-2</v>
      </c>
      <c r="M99" s="59">
        <f t="shared" ref="M99:T99" si="39">(M97-H97)/H97</f>
        <v>1.8867924528301886E-2</v>
      </c>
      <c r="N99" s="59">
        <f t="shared" si="39"/>
        <v>3.6764705882352942E-2</v>
      </c>
      <c r="O99" s="59">
        <f t="shared" si="39"/>
        <v>-5.3571428571428568E-2</v>
      </c>
      <c r="P99" s="59">
        <f t="shared" si="39"/>
        <v>-2.5270758122743681E-2</v>
      </c>
      <c r="Q99" s="59">
        <f t="shared" si="39"/>
        <v>7.4906367041198503E-3</v>
      </c>
      <c r="R99" s="59">
        <f t="shared" si="39"/>
        <v>-3.7037037037037038E-3</v>
      </c>
      <c r="S99" s="59">
        <f t="shared" si="39"/>
        <v>-3.5460992907801418E-3</v>
      </c>
      <c r="T99" s="59">
        <f t="shared" si="39"/>
        <v>0.15094339622641509</v>
      </c>
    </row>
    <row r="100" spans="1:20" ht="86" thickBot="1" x14ac:dyDescent="0.25">
      <c r="A100" s="16" t="s">
        <v>17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>
        <f t="shared" ref="L100:T100" si="40">(L97-B97)/B97</f>
        <v>-4.642857142857143E-2</v>
      </c>
      <c r="M100" s="59">
        <f t="shared" si="40"/>
        <v>-6.5743944636678195E-2</v>
      </c>
      <c r="N100" s="59">
        <f t="shared" si="40"/>
        <v>-2.0833333333333332E-2</v>
      </c>
      <c r="O100" s="59">
        <f t="shared" si="40"/>
        <v>-9.2465753424657529E-2</v>
      </c>
      <c r="P100" s="59">
        <f t="shared" si="40"/>
        <v>-0.1</v>
      </c>
      <c r="Q100" s="59">
        <f t="shared" si="40"/>
        <v>-2.5362318840579712E-2</v>
      </c>
      <c r="R100" s="59">
        <f t="shared" si="40"/>
        <v>1.509433962264151E-2</v>
      </c>
      <c r="S100" s="59">
        <f t="shared" si="40"/>
        <v>3.3088235294117647E-2</v>
      </c>
      <c r="T100" s="59">
        <f t="shared" si="40"/>
        <v>8.9285714285714288E-2</v>
      </c>
    </row>
    <row r="101" spans="1:20" ht="35" thickBot="1" x14ac:dyDescent="0.25">
      <c r="A101" s="16" t="s">
        <v>18</v>
      </c>
      <c r="B101" s="53">
        <v>6250</v>
      </c>
      <c r="C101" s="53">
        <v>6014</v>
      </c>
      <c r="D101" s="53">
        <v>5721</v>
      </c>
      <c r="E101" s="53">
        <v>5359</v>
      </c>
      <c r="F101" s="53">
        <v>5393</v>
      </c>
      <c r="G101" s="58">
        <v>5367</v>
      </c>
      <c r="H101" s="58">
        <v>5460</v>
      </c>
      <c r="I101" s="58">
        <v>5471</v>
      </c>
      <c r="J101" s="58">
        <v>5217</v>
      </c>
      <c r="K101" s="58">
        <v>5458</v>
      </c>
      <c r="L101" s="58">
        <v>5245</v>
      </c>
      <c r="M101" s="58">
        <v>5157</v>
      </c>
      <c r="N101" s="58">
        <v>4981</v>
      </c>
      <c r="O101" s="58">
        <v>4950</v>
      </c>
      <c r="P101" s="58">
        <v>4977</v>
      </c>
      <c r="Q101" s="58">
        <v>4953</v>
      </c>
      <c r="R101" s="58">
        <v>5016</v>
      </c>
      <c r="S101" s="58">
        <v>4924</v>
      </c>
      <c r="T101" s="105">
        <v>4454</v>
      </c>
    </row>
    <row r="102" spans="1:20" ht="69" thickBot="1" x14ac:dyDescent="0.25">
      <c r="A102" s="16" t="s">
        <v>19</v>
      </c>
      <c r="B102" s="59"/>
      <c r="C102" s="59">
        <f t="shared" ref="C102:L102" si="41">(C101-B101)/B101</f>
        <v>-3.7760000000000002E-2</v>
      </c>
      <c r="D102" s="59">
        <f t="shared" si="41"/>
        <v>-4.8719654140339207E-2</v>
      </c>
      <c r="E102" s="59">
        <f t="shared" si="41"/>
        <v>-6.3275651109945819E-2</v>
      </c>
      <c r="F102" s="59">
        <f t="shared" si="41"/>
        <v>6.3444672513528642E-3</v>
      </c>
      <c r="G102" s="59">
        <f t="shared" si="41"/>
        <v>-4.8210643426664194E-3</v>
      </c>
      <c r="H102" s="59">
        <f t="shared" si="41"/>
        <v>1.7328116266070431E-2</v>
      </c>
      <c r="I102" s="59">
        <f t="shared" si="41"/>
        <v>2.0146520146520149E-3</v>
      </c>
      <c r="J102" s="59">
        <f t="shared" si="41"/>
        <v>-4.6426613050630595E-2</v>
      </c>
      <c r="K102" s="59">
        <f t="shared" si="41"/>
        <v>4.6195131301514279E-2</v>
      </c>
      <c r="L102" s="59">
        <f t="shared" si="41"/>
        <v>-3.9025283986808358E-2</v>
      </c>
      <c r="M102" s="59">
        <f t="shared" ref="M102:T102" si="42">(M101-L101)/L101</f>
        <v>-1.6777883698760723E-2</v>
      </c>
      <c r="N102" s="59">
        <f t="shared" si="42"/>
        <v>-3.4128369206903236E-2</v>
      </c>
      <c r="O102" s="59">
        <f t="shared" si="42"/>
        <v>-6.2236498695041158E-3</v>
      </c>
      <c r="P102" s="59">
        <f t="shared" si="42"/>
        <v>5.454545454545455E-3</v>
      </c>
      <c r="Q102" s="59">
        <f t="shared" si="42"/>
        <v>-4.8221820373719106E-3</v>
      </c>
      <c r="R102" s="59">
        <f t="shared" si="42"/>
        <v>1.2719563900666263E-2</v>
      </c>
      <c r="S102" s="59">
        <f t="shared" si="42"/>
        <v>-1.8341307814992026E-2</v>
      </c>
      <c r="T102" s="59">
        <f t="shared" si="42"/>
        <v>-9.5450852965069055E-2</v>
      </c>
    </row>
    <row r="103" spans="1:20" ht="69" thickBot="1" x14ac:dyDescent="0.25">
      <c r="A103" s="16" t="s">
        <v>20</v>
      </c>
      <c r="B103" s="59"/>
      <c r="C103" s="59"/>
      <c r="D103" s="59"/>
      <c r="E103" s="59"/>
      <c r="F103" s="59"/>
      <c r="G103" s="59">
        <f t="shared" ref="G103:L103" si="43">(G101-B101)/B101</f>
        <v>-0.14127999999999999</v>
      </c>
      <c r="H103" s="59">
        <f t="shared" si="43"/>
        <v>-9.2118390422347859E-2</v>
      </c>
      <c r="I103" s="59">
        <f t="shared" si="43"/>
        <v>-4.3698654081454291E-2</v>
      </c>
      <c r="J103" s="59">
        <f t="shared" si="43"/>
        <v>-2.6497480873297258E-2</v>
      </c>
      <c r="K103" s="59">
        <f t="shared" si="43"/>
        <v>1.2052660856666049E-2</v>
      </c>
      <c r="L103" s="59">
        <f t="shared" si="43"/>
        <v>-2.2731507359791316E-2</v>
      </c>
      <c r="M103" s="59">
        <f t="shared" ref="M103:T103" si="44">(M101-H101)/H101</f>
        <v>-5.5494505494505492E-2</v>
      </c>
      <c r="N103" s="59">
        <f t="shared" si="44"/>
        <v>-8.9563151160665322E-2</v>
      </c>
      <c r="O103" s="59">
        <f t="shared" si="44"/>
        <v>-5.1178838412880963E-2</v>
      </c>
      <c r="P103" s="59">
        <f t="shared" si="44"/>
        <v>-8.8127519237816046E-2</v>
      </c>
      <c r="Q103" s="59">
        <f t="shared" si="44"/>
        <v>-5.5672068636796947E-2</v>
      </c>
      <c r="R103" s="59">
        <f t="shared" si="44"/>
        <v>-2.7341477603257707E-2</v>
      </c>
      <c r="S103" s="59">
        <f t="shared" si="44"/>
        <v>-1.1443485243926922E-2</v>
      </c>
      <c r="T103" s="59">
        <f t="shared" si="44"/>
        <v>-0.10020202020202021</v>
      </c>
    </row>
    <row r="104" spans="1:20" ht="86" thickBot="1" x14ac:dyDescent="0.25">
      <c r="A104" s="16" t="s">
        <v>21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>
        <f t="shared" ref="L104:T104" si="45">(L101-B101)/B101</f>
        <v>-0.1608</v>
      </c>
      <c r="M104" s="59">
        <f t="shared" si="45"/>
        <v>-0.14250083139341535</v>
      </c>
      <c r="N104" s="59">
        <f t="shared" si="45"/>
        <v>-0.12934801608110469</v>
      </c>
      <c r="O104" s="59">
        <f t="shared" si="45"/>
        <v>-7.6320208994215336E-2</v>
      </c>
      <c r="P104" s="59">
        <f t="shared" si="45"/>
        <v>-7.7137029482662711E-2</v>
      </c>
      <c r="Q104" s="59">
        <f t="shared" si="45"/>
        <v>-7.7138065958636107E-2</v>
      </c>
      <c r="R104" s="59">
        <f t="shared" si="45"/>
        <v>-8.1318681318681321E-2</v>
      </c>
      <c r="S104" s="59">
        <f t="shared" si="45"/>
        <v>-9.9981721805885576E-2</v>
      </c>
      <c r="T104" s="59">
        <f t="shared" si="45"/>
        <v>-0.14625263561433774</v>
      </c>
    </row>
    <row r="105" spans="1:20" ht="52" thickBot="1" x14ac:dyDescent="0.25">
      <c r="A105" s="16" t="s">
        <v>22</v>
      </c>
      <c r="B105" s="59">
        <f>B97/B101</f>
        <v>4.48E-2</v>
      </c>
      <c r="C105" s="59">
        <f>C97/C101</f>
        <v>4.8054539408047887E-2</v>
      </c>
      <c r="D105" s="59">
        <f>D97/D101</f>
        <v>5.0340849501835344E-2</v>
      </c>
      <c r="E105" s="59">
        <f>E97/E101</f>
        <v>5.448777757044225E-2</v>
      </c>
      <c r="F105" s="59">
        <f>F97/F101</f>
        <v>5.5627665492304842E-2</v>
      </c>
      <c r="G105" s="59">
        <f t="shared" ref="G105:L105" si="46">G97/G101</f>
        <v>5.1425377305757407E-2</v>
      </c>
      <c r="H105" s="59">
        <f t="shared" si="46"/>
        <v>4.8534798534798536E-2</v>
      </c>
      <c r="I105" s="59">
        <f t="shared" si="46"/>
        <v>4.9716687991226464E-2</v>
      </c>
      <c r="J105" s="59">
        <f t="shared" si="46"/>
        <v>5.3670691968564312E-2</v>
      </c>
      <c r="K105" s="59">
        <f t="shared" si="46"/>
        <v>5.0751190912422132E-2</v>
      </c>
      <c r="L105" s="59">
        <f t="shared" si="46"/>
        <v>5.0905624404194473E-2</v>
      </c>
      <c r="M105" s="59">
        <f t="shared" ref="M105:R105" si="47">M97/M101</f>
        <v>5.2356020942408377E-2</v>
      </c>
      <c r="N105" s="59">
        <f t="shared" si="47"/>
        <v>5.6615137522585825E-2</v>
      </c>
      <c r="O105" s="59">
        <f t="shared" si="47"/>
        <v>5.3535353535353533E-2</v>
      </c>
      <c r="P105" s="59">
        <f t="shared" si="47"/>
        <v>5.4249547920433995E-2</v>
      </c>
      <c r="Q105" s="59">
        <f t="shared" si="47"/>
        <v>5.4310518877448012E-2</v>
      </c>
      <c r="R105" s="59">
        <f t="shared" si="47"/>
        <v>5.3628389154704942E-2</v>
      </c>
      <c r="S105" s="59">
        <f t="shared" ref="S105:T105" si="48">S97/S101</f>
        <v>5.7067424857839152E-2</v>
      </c>
      <c r="T105" s="59">
        <f t="shared" si="48"/>
        <v>6.8477772788504712E-2</v>
      </c>
    </row>
    <row r="106" spans="1:20" ht="69" thickBot="1" x14ac:dyDescent="0.25">
      <c r="A106" s="16" t="s">
        <v>23</v>
      </c>
      <c r="B106" s="59"/>
      <c r="C106" s="59">
        <f t="shared" ref="C106:K106" si="49">(C105-B105)</f>
        <v>3.2545394080478879E-3</v>
      </c>
      <c r="D106" s="59">
        <f t="shared" si="49"/>
        <v>2.2863100937874567E-3</v>
      </c>
      <c r="E106" s="59">
        <f t="shared" si="49"/>
        <v>4.146928068606906E-3</v>
      </c>
      <c r="F106" s="59">
        <f t="shared" si="49"/>
        <v>1.1398879218625924E-3</v>
      </c>
      <c r="G106" s="59">
        <f t="shared" si="49"/>
        <v>-4.2022881865474357E-3</v>
      </c>
      <c r="H106" s="59">
        <f t="shared" si="49"/>
        <v>-2.8905787709588709E-3</v>
      </c>
      <c r="I106" s="59">
        <f t="shared" si="49"/>
        <v>1.1818894564279286E-3</v>
      </c>
      <c r="J106" s="59">
        <f t="shared" si="49"/>
        <v>3.9540039773378471E-3</v>
      </c>
      <c r="K106" s="59">
        <f t="shared" si="49"/>
        <v>-2.9195010561421791E-3</v>
      </c>
      <c r="L106" s="59">
        <f t="shared" ref="L106:T106" si="50">(L105-K105)</f>
        <v>1.5443349177234056E-4</v>
      </c>
      <c r="M106" s="59">
        <f t="shared" si="50"/>
        <v>1.4503965382139036E-3</v>
      </c>
      <c r="N106" s="59">
        <f t="shared" si="50"/>
        <v>4.259116580177448E-3</v>
      </c>
      <c r="O106" s="59">
        <f t="shared" si="50"/>
        <v>-3.0797839872322916E-3</v>
      </c>
      <c r="P106" s="59">
        <f t="shared" si="50"/>
        <v>7.141943850804619E-4</v>
      </c>
      <c r="Q106" s="59">
        <f t="shared" si="50"/>
        <v>6.0970957014017113E-5</v>
      </c>
      <c r="R106" s="59">
        <f t="shared" si="50"/>
        <v>-6.8212972274307032E-4</v>
      </c>
      <c r="S106" s="59">
        <f t="shared" si="50"/>
        <v>3.4390357031342106E-3</v>
      </c>
      <c r="T106" s="59">
        <f t="shared" si="50"/>
        <v>1.141034793066556E-2</v>
      </c>
    </row>
    <row r="107" spans="1:20" ht="69" thickBot="1" x14ac:dyDescent="0.25">
      <c r="A107" s="16" t="s">
        <v>24</v>
      </c>
      <c r="B107" s="59"/>
      <c r="C107" s="59"/>
      <c r="D107" s="59"/>
      <c r="E107" s="59"/>
      <c r="F107" s="59"/>
      <c r="G107" s="59">
        <f>G105-B105</f>
        <v>6.6253773057574072E-3</v>
      </c>
      <c r="H107" s="59">
        <f t="shared" ref="H107:K107" si="51">H105-C105</f>
        <v>4.8025912675064841E-4</v>
      </c>
      <c r="I107" s="59">
        <f t="shared" si="51"/>
        <v>-6.2416151060887964E-4</v>
      </c>
      <c r="J107" s="59">
        <f t="shared" si="51"/>
        <v>-8.1708560187793849E-4</v>
      </c>
      <c r="K107" s="59">
        <f t="shared" si="51"/>
        <v>-4.87647457988271E-3</v>
      </c>
      <c r="L107" s="59">
        <f t="shared" ref="L107:T107" si="52">L105-G105</f>
        <v>-5.1975290156293374E-4</v>
      </c>
      <c r="M107" s="59">
        <f t="shared" si="52"/>
        <v>3.8212224076098408E-3</v>
      </c>
      <c r="N107" s="59">
        <f t="shared" si="52"/>
        <v>6.8984495313593602E-3</v>
      </c>
      <c r="O107" s="59">
        <f t="shared" si="52"/>
        <v>-1.3533843321077849E-4</v>
      </c>
      <c r="P107" s="59">
        <f t="shared" si="52"/>
        <v>3.4983570080118626E-3</v>
      </c>
      <c r="Q107" s="59">
        <f t="shared" si="52"/>
        <v>3.4048944732535391E-3</v>
      </c>
      <c r="R107" s="59">
        <f t="shared" si="52"/>
        <v>1.2723682122965652E-3</v>
      </c>
      <c r="S107" s="59">
        <f t="shared" si="52"/>
        <v>4.522873352533277E-4</v>
      </c>
      <c r="T107" s="59">
        <f t="shared" si="52"/>
        <v>1.4942419253151179E-2</v>
      </c>
    </row>
    <row r="108" spans="1:20" ht="69" thickBot="1" x14ac:dyDescent="0.25">
      <c r="A108" s="16" t="s">
        <v>25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>
        <f t="shared" ref="L108:T108" si="53">L105-B105</f>
        <v>6.1056244041944735E-3</v>
      </c>
      <c r="M108" s="59">
        <f t="shared" si="53"/>
        <v>4.3014815343604892E-3</v>
      </c>
      <c r="N108" s="59">
        <f t="shared" si="53"/>
        <v>6.2742880207504806E-3</v>
      </c>
      <c r="O108" s="59">
        <f t="shared" si="53"/>
        <v>-9.5242403508871698E-4</v>
      </c>
      <c r="P108" s="59">
        <f t="shared" si="53"/>
        <v>-1.3781175718708474E-3</v>
      </c>
      <c r="Q108" s="59">
        <f t="shared" si="53"/>
        <v>2.8851415716906054E-3</v>
      </c>
      <c r="R108" s="59">
        <f t="shared" si="53"/>
        <v>5.093590619906406E-3</v>
      </c>
      <c r="S108" s="59">
        <f t="shared" si="53"/>
        <v>7.3507368666126879E-3</v>
      </c>
      <c r="T108" s="59">
        <f t="shared" si="53"/>
        <v>1.4807080819940401E-2</v>
      </c>
    </row>
    <row r="112" spans="1:20" ht="16" x14ac:dyDescent="0.2">
      <c r="A112" s="40" t="s">
        <v>51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  <c r="N112" s="42"/>
    </row>
    <row r="113" spans="1:20" ht="17" thickBo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20" ht="18" thickBot="1" x14ac:dyDescent="0.25">
      <c r="A114" s="10"/>
      <c r="B114" s="10" t="s">
        <v>0</v>
      </c>
      <c r="C114" s="10" t="s">
        <v>1</v>
      </c>
      <c r="D114" s="10" t="s">
        <v>2</v>
      </c>
      <c r="E114" s="10" t="s">
        <v>3</v>
      </c>
      <c r="F114" s="10" t="s">
        <v>4</v>
      </c>
      <c r="G114" s="10" t="s">
        <v>5</v>
      </c>
      <c r="H114" s="10" t="s">
        <v>6</v>
      </c>
      <c r="I114" s="10" t="s">
        <v>7</v>
      </c>
      <c r="J114" s="10" t="s">
        <v>8</v>
      </c>
      <c r="K114" s="10" t="s">
        <v>9</v>
      </c>
      <c r="L114" s="10" t="s">
        <v>10</v>
      </c>
      <c r="M114" s="10" t="s">
        <v>30</v>
      </c>
      <c r="N114" s="10" t="s">
        <v>36</v>
      </c>
      <c r="O114" s="10" t="s">
        <v>39</v>
      </c>
      <c r="P114" s="10" t="s">
        <v>40</v>
      </c>
      <c r="Q114" s="10" t="s">
        <v>41</v>
      </c>
      <c r="R114" s="10" t="s">
        <v>42</v>
      </c>
      <c r="S114" s="10" t="s">
        <v>43</v>
      </c>
      <c r="T114" s="10" t="s">
        <v>46</v>
      </c>
    </row>
    <row r="115" spans="1:20" ht="18" thickBot="1" x14ac:dyDescent="0.25">
      <c r="A115" s="5" t="s">
        <v>11</v>
      </c>
      <c r="B115" s="24"/>
      <c r="C115" s="24"/>
      <c r="D115" s="24"/>
      <c r="E115" s="24"/>
      <c r="F115" s="12"/>
      <c r="G115" s="12"/>
      <c r="H115" s="12"/>
      <c r="I115" s="12"/>
      <c r="J115" s="12"/>
      <c r="K115" s="12"/>
      <c r="L115" s="12"/>
      <c r="M115" s="12"/>
      <c r="N115" s="12"/>
      <c r="O115" s="12">
        <v>22</v>
      </c>
      <c r="P115" s="12">
        <v>20</v>
      </c>
      <c r="Q115" s="12">
        <v>20</v>
      </c>
      <c r="R115" s="12">
        <v>20</v>
      </c>
      <c r="S115" s="12">
        <v>19</v>
      </c>
      <c r="T115" s="12">
        <v>23</v>
      </c>
    </row>
    <row r="116" spans="1:20" ht="17" thickBot="1" x14ac:dyDescent="0.25">
      <c r="A116" s="5">
        <v>1</v>
      </c>
      <c r="B116" s="24"/>
      <c r="C116" s="24"/>
      <c r="D116" s="24"/>
      <c r="E116" s="24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v>22</v>
      </c>
      <c r="Q116" s="100">
        <v>20</v>
      </c>
      <c r="R116" s="100">
        <v>20</v>
      </c>
      <c r="S116" s="100">
        <v>22</v>
      </c>
      <c r="T116" s="108">
        <v>19</v>
      </c>
    </row>
    <row r="117" spans="1:20" ht="17" thickBot="1" x14ac:dyDescent="0.25">
      <c r="A117" s="5">
        <v>2</v>
      </c>
      <c r="B117" s="24"/>
      <c r="C117" s="24"/>
      <c r="D117" s="24"/>
      <c r="E117" s="2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v>21</v>
      </c>
      <c r="Q117" s="100">
        <v>22</v>
      </c>
      <c r="R117" s="100">
        <v>20</v>
      </c>
      <c r="S117" s="100">
        <v>18</v>
      </c>
      <c r="T117" s="108">
        <v>21</v>
      </c>
    </row>
    <row r="118" spans="1:20" ht="17" thickBot="1" x14ac:dyDescent="0.25">
      <c r="A118" s="5">
        <v>3</v>
      </c>
      <c r="B118" s="24"/>
      <c r="C118" s="24"/>
      <c r="D118" s="24"/>
      <c r="E118" s="24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00">
        <v>21</v>
      </c>
      <c r="R118" s="100">
        <v>18</v>
      </c>
      <c r="S118" s="100">
        <v>20</v>
      </c>
      <c r="T118" s="108">
        <v>17</v>
      </c>
    </row>
    <row r="119" spans="1:20" ht="17" thickBot="1" x14ac:dyDescent="0.25">
      <c r="A119" s="5">
        <v>4</v>
      </c>
      <c r="B119" s="24"/>
      <c r="C119" s="24"/>
      <c r="D119" s="24"/>
      <c r="E119" s="2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00"/>
      <c r="R119" s="100">
        <v>22</v>
      </c>
      <c r="S119" s="100">
        <v>15</v>
      </c>
      <c r="T119" s="108">
        <v>22</v>
      </c>
    </row>
    <row r="120" spans="1:20" ht="17" thickBot="1" x14ac:dyDescent="0.25">
      <c r="A120" s="5">
        <v>5</v>
      </c>
      <c r="B120" s="15"/>
      <c r="C120" s="15"/>
      <c r="D120" s="15"/>
      <c r="E120" s="11" t="s">
        <v>29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00"/>
      <c r="R120" s="100"/>
      <c r="S120" s="100">
        <v>19</v>
      </c>
      <c r="T120" s="108">
        <v>14</v>
      </c>
    </row>
    <row r="121" spans="1:20" ht="17" thickBot="1" x14ac:dyDescent="0.25">
      <c r="A121" s="5">
        <v>6</v>
      </c>
      <c r="B121" s="15" t="s">
        <v>12</v>
      </c>
      <c r="C121" s="11">
        <v>35</v>
      </c>
      <c r="D121" s="11">
        <v>32</v>
      </c>
      <c r="E121" s="11">
        <v>30</v>
      </c>
      <c r="F121" s="13">
        <v>30</v>
      </c>
      <c r="G121" s="12">
        <v>31</v>
      </c>
      <c r="H121" s="12">
        <v>29</v>
      </c>
      <c r="I121" s="12">
        <v>30</v>
      </c>
      <c r="J121" s="12">
        <v>30</v>
      </c>
      <c r="K121" s="12">
        <v>30</v>
      </c>
      <c r="L121" s="12">
        <v>47</v>
      </c>
      <c r="M121" s="12">
        <v>60</v>
      </c>
      <c r="N121" s="12">
        <v>58</v>
      </c>
      <c r="O121" s="12">
        <v>60</v>
      </c>
      <c r="P121" s="12">
        <v>59</v>
      </c>
      <c r="Q121" s="100">
        <v>58</v>
      </c>
      <c r="R121" s="100">
        <v>56</v>
      </c>
      <c r="S121" s="100">
        <v>49</v>
      </c>
      <c r="T121" s="108">
        <v>41</v>
      </c>
    </row>
    <row r="122" spans="1:20" ht="17" thickBot="1" x14ac:dyDescent="0.25">
      <c r="A122" s="5">
        <v>7</v>
      </c>
      <c r="B122" s="11">
        <v>32</v>
      </c>
      <c r="C122" s="11">
        <v>27</v>
      </c>
      <c r="D122" s="11">
        <v>34</v>
      </c>
      <c r="E122" s="11">
        <v>30</v>
      </c>
      <c r="F122" s="13">
        <v>29</v>
      </c>
      <c r="G122" s="12">
        <v>27</v>
      </c>
      <c r="H122" s="12">
        <v>31</v>
      </c>
      <c r="I122" s="12">
        <v>30</v>
      </c>
      <c r="J122" s="12">
        <v>29</v>
      </c>
      <c r="K122" s="12">
        <v>30</v>
      </c>
      <c r="L122" s="12">
        <v>41</v>
      </c>
      <c r="M122" s="12">
        <v>44</v>
      </c>
      <c r="N122" s="12">
        <v>59</v>
      </c>
      <c r="O122" s="12">
        <v>59</v>
      </c>
      <c r="P122" s="12">
        <v>56</v>
      </c>
      <c r="Q122" s="100">
        <v>56</v>
      </c>
      <c r="R122" s="100">
        <v>55</v>
      </c>
      <c r="S122" s="100">
        <v>48</v>
      </c>
      <c r="T122" s="108">
        <v>47</v>
      </c>
    </row>
    <row r="123" spans="1:20" ht="17" thickBot="1" x14ac:dyDescent="0.25">
      <c r="A123" s="5">
        <v>8</v>
      </c>
      <c r="B123" s="11">
        <v>32</v>
      </c>
      <c r="C123" s="11">
        <v>28</v>
      </c>
      <c r="D123" s="11">
        <v>25</v>
      </c>
      <c r="E123" s="11">
        <v>33</v>
      </c>
      <c r="F123" s="13">
        <v>28</v>
      </c>
      <c r="G123" s="12">
        <v>28</v>
      </c>
      <c r="H123" s="12">
        <v>28</v>
      </c>
      <c r="I123" s="12">
        <v>30</v>
      </c>
      <c r="J123" s="12">
        <v>27</v>
      </c>
      <c r="K123" s="12">
        <v>25</v>
      </c>
      <c r="L123" s="12">
        <v>30</v>
      </c>
      <c r="M123" s="12">
        <v>29</v>
      </c>
      <c r="N123" s="12">
        <v>37</v>
      </c>
      <c r="O123" s="12">
        <v>56</v>
      </c>
      <c r="P123" s="12">
        <v>54</v>
      </c>
      <c r="Q123" s="100">
        <v>46</v>
      </c>
      <c r="R123" s="100">
        <v>37</v>
      </c>
      <c r="S123" s="100">
        <v>45</v>
      </c>
      <c r="T123" s="108">
        <v>42</v>
      </c>
    </row>
    <row r="124" spans="1:20" ht="17" thickBot="1" x14ac:dyDescent="0.25">
      <c r="A124" s="5">
        <v>9</v>
      </c>
      <c r="B124" s="11">
        <v>20</v>
      </c>
      <c r="C124" s="11">
        <v>29</v>
      </c>
      <c r="D124" s="11">
        <v>26</v>
      </c>
      <c r="E124" s="11">
        <v>22</v>
      </c>
      <c r="F124" s="13">
        <v>29</v>
      </c>
      <c r="G124" s="12">
        <v>26</v>
      </c>
      <c r="H124" s="12">
        <v>23</v>
      </c>
      <c r="I124" s="12">
        <v>27</v>
      </c>
      <c r="J124" s="12">
        <v>27</v>
      </c>
      <c r="K124" s="12">
        <v>25</v>
      </c>
      <c r="L124" s="12">
        <v>24</v>
      </c>
      <c r="M124" s="12">
        <v>24</v>
      </c>
      <c r="N124" s="12">
        <v>31</v>
      </c>
      <c r="O124" s="12">
        <v>35</v>
      </c>
      <c r="P124" s="12">
        <v>48</v>
      </c>
      <c r="Q124" s="100">
        <v>42</v>
      </c>
      <c r="R124" s="100">
        <v>38</v>
      </c>
      <c r="S124" s="100">
        <v>35</v>
      </c>
      <c r="T124" s="108">
        <v>20</v>
      </c>
    </row>
    <row r="125" spans="1:20" ht="17" thickBot="1" x14ac:dyDescent="0.25">
      <c r="A125" s="5">
        <v>10</v>
      </c>
      <c r="B125" s="11">
        <v>15</v>
      </c>
      <c r="C125" s="11">
        <v>11</v>
      </c>
      <c r="D125" s="11">
        <v>23</v>
      </c>
      <c r="E125" s="11">
        <v>23</v>
      </c>
      <c r="F125" s="13">
        <v>19</v>
      </c>
      <c r="G125" s="12">
        <v>27</v>
      </c>
      <c r="H125" s="12">
        <v>27</v>
      </c>
      <c r="I125" s="12">
        <v>21</v>
      </c>
      <c r="J125" s="12">
        <v>22</v>
      </c>
      <c r="K125" s="12">
        <v>21</v>
      </c>
      <c r="L125" s="12">
        <v>22</v>
      </c>
      <c r="M125" s="12">
        <v>24</v>
      </c>
      <c r="N125" s="12">
        <v>20</v>
      </c>
      <c r="O125" s="12">
        <v>24</v>
      </c>
      <c r="P125" s="12">
        <v>38</v>
      </c>
      <c r="Q125" s="100">
        <v>47</v>
      </c>
      <c r="R125" s="100">
        <v>41</v>
      </c>
      <c r="S125" s="100">
        <v>32</v>
      </c>
      <c r="T125" s="108">
        <v>36</v>
      </c>
    </row>
    <row r="126" spans="1:20" ht="17" thickBot="1" x14ac:dyDescent="0.25">
      <c r="A126" s="5">
        <v>11</v>
      </c>
      <c r="B126" s="11">
        <v>22</v>
      </c>
      <c r="C126" s="11">
        <v>13</v>
      </c>
      <c r="D126" s="15" t="s">
        <v>12</v>
      </c>
      <c r="E126" s="11">
        <v>21</v>
      </c>
      <c r="F126" s="13">
        <v>16</v>
      </c>
      <c r="G126" s="12">
        <v>19</v>
      </c>
      <c r="H126" s="12">
        <v>26</v>
      </c>
      <c r="I126" s="12">
        <v>19</v>
      </c>
      <c r="J126" s="12">
        <v>20</v>
      </c>
      <c r="K126" s="12">
        <v>20</v>
      </c>
      <c r="L126" s="12">
        <v>19</v>
      </c>
      <c r="M126" s="12">
        <v>18</v>
      </c>
      <c r="N126" s="12">
        <v>22</v>
      </c>
      <c r="O126" s="12">
        <v>14</v>
      </c>
      <c r="P126" s="12">
        <v>21</v>
      </c>
      <c r="Q126" s="100">
        <v>35</v>
      </c>
      <c r="R126" s="100">
        <v>45</v>
      </c>
      <c r="S126" s="100">
        <v>35</v>
      </c>
      <c r="T126" s="108">
        <v>28</v>
      </c>
    </row>
    <row r="127" spans="1:20" ht="17" thickBot="1" x14ac:dyDescent="0.25">
      <c r="A127" s="5">
        <v>12</v>
      </c>
      <c r="B127" s="11" t="s">
        <v>29</v>
      </c>
      <c r="C127" s="11">
        <v>12</v>
      </c>
      <c r="D127" s="15" t="s">
        <v>12</v>
      </c>
      <c r="E127" s="11" t="s">
        <v>29</v>
      </c>
      <c r="F127" s="13">
        <v>19</v>
      </c>
      <c r="G127" s="12">
        <v>13</v>
      </c>
      <c r="H127" s="12">
        <v>16</v>
      </c>
      <c r="I127" s="12">
        <v>21</v>
      </c>
      <c r="J127" s="12">
        <v>17</v>
      </c>
      <c r="K127" s="12">
        <v>20</v>
      </c>
      <c r="L127" s="12">
        <v>19</v>
      </c>
      <c r="M127" s="12">
        <v>13</v>
      </c>
      <c r="N127" s="12">
        <v>16</v>
      </c>
      <c r="O127" s="12">
        <v>21</v>
      </c>
      <c r="P127" s="12">
        <v>13</v>
      </c>
      <c r="Q127" s="100">
        <v>23</v>
      </c>
      <c r="R127" s="100">
        <v>34</v>
      </c>
      <c r="S127" s="100">
        <v>43</v>
      </c>
      <c r="T127" s="108">
        <v>34</v>
      </c>
    </row>
    <row r="128" spans="1:20" ht="18" thickBot="1" x14ac:dyDescent="0.25">
      <c r="A128" s="5" t="s">
        <v>13</v>
      </c>
      <c r="B128" s="11"/>
      <c r="C128" s="11"/>
      <c r="D128" s="15"/>
      <c r="E128" s="11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35" thickBot="1" x14ac:dyDescent="0.25">
      <c r="A129" s="16" t="s">
        <v>14</v>
      </c>
      <c r="B129" s="11" t="s">
        <v>29</v>
      </c>
      <c r="C129" s="17">
        <v>155</v>
      </c>
      <c r="D129" s="17">
        <v>140</v>
      </c>
      <c r="E129" s="17">
        <v>173</v>
      </c>
      <c r="F129" s="17">
        <v>170</v>
      </c>
      <c r="G129" s="17">
        <v>171</v>
      </c>
      <c r="H129" s="17">
        <v>180</v>
      </c>
      <c r="I129" s="17">
        <v>178</v>
      </c>
      <c r="J129" s="17">
        <v>172</v>
      </c>
      <c r="K129" s="17">
        <v>171</v>
      </c>
      <c r="L129" s="17">
        <v>202</v>
      </c>
      <c r="M129" s="17">
        <f>SUM(M121:M127)</f>
        <v>212</v>
      </c>
      <c r="N129" s="17">
        <f>SUM(N121:N128)</f>
        <v>243</v>
      </c>
      <c r="O129" s="17">
        <f>SUM(O115:O127)</f>
        <v>291</v>
      </c>
      <c r="P129" s="17">
        <f>SUM(P115:P127)</f>
        <v>352</v>
      </c>
      <c r="Q129" s="17">
        <f>SUM(Q115:Q127)</f>
        <v>390</v>
      </c>
      <c r="R129" s="17">
        <f>SUM(R115:R127)</f>
        <v>406</v>
      </c>
      <c r="S129" s="17">
        <f>SUM(S115:S127)</f>
        <v>400</v>
      </c>
      <c r="T129" s="109">
        <f>SUM(T115:T127)</f>
        <v>364</v>
      </c>
    </row>
    <row r="130" spans="1:20" ht="52" thickBot="1" x14ac:dyDescent="0.25">
      <c r="A130" s="16" t="s">
        <v>28</v>
      </c>
      <c r="B130" s="18"/>
      <c r="C130" s="19" t="e">
        <f>((C129-B129)/B129)</f>
        <v>#VALUE!</v>
      </c>
      <c r="D130" s="19">
        <f>((D129-C129)/C129)</f>
        <v>-9.6774193548387094E-2</v>
      </c>
      <c r="E130" s="19">
        <f>((E129-D129)/D129)</f>
        <v>0.23571428571428571</v>
      </c>
      <c r="F130" s="19">
        <f>((F129-E129)/E129)</f>
        <v>-1.7341040462427744E-2</v>
      </c>
      <c r="G130" s="19">
        <f t="shared" ref="G130:L130" si="54">((G129-F129)/F129)</f>
        <v>5.8823529411764705E-3</v>
      </c>
      <c r="H130" s="19">
        <f t="shared" si="54"/>
        <v>5.2631578947368418E-2</v>
      </c>
      <c r="I130" s="19">
        <f t="shared" si="54"/>
        <v>-1.1111111111111112E-2</v>
      </c>
      <c r="J130" s="19">
        <f t="shared" si="54"/>
        <v>-3.3707865168539325E-2</v>
      </c>
      <c r="K130" s="19">
        <f t="shared" si="54"/>
        <v>-5.8139534883720929E-3</v>
      </c>
      <c r="L130" s="19">
        <f t="shared" si="54"/>
        <v>0.18128654970760233</v>
      </c>
      <c r="M130" s="19">
        <f t="shared" ref="M130:T130" si="55">((M129-L129)/L129)</f>
        <v>4.9504950495049507E-2</v>
      </c>
      <c r="N130" s="19">
        <f t="shared" si="55"/>
        <v>0.14622641509433962</v>
      </c>
      <c r="O130" s="19">
        <f t="shared" si="55"/>
        <v>0.19753086419753085</v>
      </c>
      <c r="P130" s="19">
        <f t="shared" si="55"/>
        <v>0.20962199312714777</v>
      </c>
      <c r="Q130" s="19">
        <f t="shared" si="55"/>
        <v>0.10795454545454546</v>
      </c>
      <c r="R130" s="19">
        <f t="shared" si="55"/>
        <v>4.1025641025641026E-2</v>
      </c>
      <c r="S130" s="19">
        <f t="shared" si="55"/>
        <v>-1.4778325123152709E-2</v>
      </c>
      <c r="T130" s="19">
        <f t="shared" si="55"/>
        <v>-0.09</v>
      </c>
    </row>
    <row r="131" spans="1:20" ht="69" thickBot="1" x14ac:dyDescent="0.25">
      <c r="A131" s="16" t="s">
        <v>16</v>
      </c>
      <c r="B131" s="19"/>
      <c r="C131" s="19"/>
      <c r="D131" s="19"/>
      <c r="E131" s="19"/>
      <c r="F131" s="19"/>
      <c r="G131" s="19" t="e">
        <f t="shared" ref="G131:L131" si="56">(G129-B129)/B129</f>
        <v>#VALUE!</v>
      </c>
      <c r="H131" s="19">
        <f t="shared" si="56"/>
        <v>0.16129032258064516</v>
      </c>
      <c r="I131" s="19">
        <f t="shared" si="56"/>
        <v>0.27142857142857141</v>
      </c>
      <c r="J131" s="19">
        <f t="shared" si="56"/>
        <v>-5.7803468208092483E-3</v>
      </c>
      <c r="K131" s="19">
        <f t="shared" si="56"/>
        <v>5.8823529411764705E-3</v>
      </c>
      <c r="L131" s="19">
        <f t="shared" si="56"/>
        <v>0.18128654970760233</v>
      </c>
      <c r="M131" s="19">
        <f t="shared" ref="M131:T131" si="57">(M129-H129)/H129</f>
        <v>0.17777777777777778</v>
      </c>
      <c r="N131" s="19">
        <f t="shared" si="57"/>
        <v>0.3651685393258427</v>
      </c>
      <c r="O131" s="19">
        <f t="shared" si="57"/>
        <v>0.69186046511627908</v>
      </c>
      <c r="P131" s="19">
        <f t="shared" si="57"/>
        <v>1.0584795321637428</v>
      </c>
      <c r="Q131" s="19">
        <f t="shared" si="57"/>
        <v>0.93069306930693074</v>
      </c>
      <c r="R131" s="19">
        <f t="shared" si="57"/>
        <v>0.91509433962264153</v>
      </c>
      <c r="S131" s="19">
        <f t="shared" si="57"/>
        <v>0.64609053497942381</v>
      </c>
      <c r="T131" s="19">
        <f t="shared" si="57"/>
        <v>0.25085910652920962</v>
      </c>
    </row>
    <row r="132" spans="1:20" ht="86" thickBot="1" x14ac:dyDescent="0.25">
      <c r="A132" s="16" t="s">
        <v>17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 t="s">
        <v>31</v>
      </c>
      <c r="M132" s="19">
        <f t="shared" ref="M132:T132" si="58">(M129-C129)/C129</f>
        <v>0.36774193548387096</v>
      </c>
      <c r="N132" s="19">
        <f t="shared" si="58"/>
        <v>0.73571428571428577</v>
      </c>
      <c r="O132" s="19">
        <f t="shared" si="58"/>
        <v>0.68208092485549132</v>
      </c>
      <c r="P132" s="19">
        <f t="shared" si="58"/>
        <v>1.0705882352941176</v>
      </c>
      <c r="Q132" s="19">
        <f t="shared" si="58"/>
        <v>1.2807017543859649</v>
      </c>
      <c r="R132" s="19">
        <f t="shared" si="58"/>
        <v>1.2555555555555555</v>
      </c>
      <c r="S132" s="19">
        <f t="shared" si="58"/>
        <v>1.247191011235955</v>
      </c>
      <c r="T132" s="19">
        <f t="shared" si="58"/>
        <v>1.1162790697674418</v>
      </c>
    </row>
    <row r="133" spans="1:20" ht="35" thickBot="1" x14ac:dyDescent="0.25">
      <c r="A133" s="16" t="s">
        <v>18</v>
      </c>
      <c r="B133" s="20">
        <v>4952</v>
      </c>
      <c r="C133" s="20">
        <v>4776</v>
      </c>
      <c r="D133" s="20">
        <v>4710</v>
      </c>
      <c r="E133" s="20">
        <v>4546</v>
      </c>
      <c r="F133" s="20">
        <v>4431</v>
      </c>
      <c r="G133" s="17">
        <v>4279</v>
      </c>
      <c r="H133" s="17">
        <v>4112</v>
      </c>
      <c r="I133" s="17">
        <v>4045</v>
      </c>
      <c r="J133" s="17">
        <v>3968</v>
      </c>
      <c r="K133" s="17">
        <v>3870</v>
      </c>
      <c r="L133" s="17">
        <v>3739</v>
      </c>
      <c r="M133" s="17">
        <v>3661</v>
      </c>
      <c r="N133" s="17">
        <v>3657</v>
      </c>
      <c r="O133" s="17">
        <v>3774</v>
      </c>
      <c r="P133" s="17">
        <v>3826</v>
      </c>
      <c r="Q133" s="17">
        <v>3942</v>
      </c>
      <c r="R133" s="17">
        <v>3983</v>
      </c>
      <c r="S133" s="17">
        <v>3894</v>
      </c>
      <c r="T133" s="17">
        <v>4080</v>
      </c>
    </row>
    <row r="134" spans="1:20" ht="69" thickBot="1" x14ac:dyDescent="0.25">
      <c r="A134" s="16" t="s">
        <v>19</v>
      </c>
      <c r="B134" s="22"/>
      <c r="C134" s="19">
        <f t="shared" ref="C134:L134" si="59">(C133-B133)/B133</f>
        <v>-3.5541195476575124E-2</v>
      </c>
      <c r="D134" s="19">
        <f t="shared" si="59"/>
        <v>-1.3819095477386936E-2</v>
      </c>
      <c r="E134" s="19">
        <f t="shared" si="59"/>
        <v>-3.4819532908704882E-2</v>
      </c>
      <c r="F134" s="19">
        <f t="shared" si="59"/>
        <v>-2.5296964364276288E-2</v>
      </c>
      <c r="G134" s="19">
        <f t="shared" si="59"/>
        <v>-3.4303768900925298E-2</v>
      </c>
      <c r="H134" s="19">
        <f t="shared" si="59"/>
        <v>-3.9027810236036457E-2</v>
      </c>
      <c r="I134" s="19">
        <f t="shared" si="59"/>
        <v>-1.6293774319066149E-2</v>
      </c>
      <c r="J134" s="19">
        <f t="shared" si="59"/>
        <v>-1.903584672435105E-2</v>
      </c>
      <c r="K134" s="19">
        <f t="shared" si="59"/>
        <v>-2.4697580645161289E-2</v>
      </c>
      <c r="L134" s="19">
        <f t="shared" si="59"/>
        <v>-3.3850129198966405E-2</v>
      </c>
      <c r="M134" s="19">
        <f t="shared" ref="M134:T134" si="60">(M133-L133)/L133</f>
        <v>-2.0861192832308105E-2</v>
      </c>
      <c r="N134" s="19">
        <f t="shared" si="60"/>
        <v>-1.0925976509150504E-3</v>
      </c>
      <c r="O134" s="19">
        <f t="shared" si="60"/>
        <v>3.1993437243642328E-2</v>
      </c>
      <c r="P134" s="19">
        <f t="shared" si="60"/>
        <v>1.377848436671966E-2</v>
      </c>
      <c r="Q134" s="19">
        <f t="shared" si="60"/>
        <v>3.0318870883429168E-2</v>
      </c>
      <c r="R134" s="19">
        <f t="shared" si="60"/>
        <v>1.0400811770674784E-2</v>
      </c>
      <c r="S134" s="19">
        <f t="shared" si="60"/>
        <v>-2.2344966105950288E-2</v>
      </c>
      <c r="T134" s="19">
        <f t="shared" si="60"/>
        <v>4.7765793528505393E-2</v>
      </c>
    </row>
    <row r="135" spans="1:20" ht="69" thickBot="1" x14ac:dyDescent="0.25">
      <c r="A135" s="16" t="s">
        <v>20</v>
      </c>
      <c r="B135" s="22"/>
      <c r="C135" s="23"/>
      <c r="D135" s="23"/>
      <c r="E135" s="23"/>
      <c r="F135" s="23"/>
      <c r="G135" s="19">
        <f t="shared" ref="G135:L135" si="61">(G133-B133)/B133</f>
        <v>-0.13590468497576735</v>
      </c>
      <c r="H135" s="19">
        <f t="shared" si="61"/>
        <v>-0.13902847571189281</v>
      </c>
      <c r="I135" s="19">
        <f t="shared" si="61"/>
        <v>-0.14118895966029724</v>
      </c>
      <c r="J135" s="19">
        <f t="shared" si="61"/>
        <v>-0.12714474263088429</v>
      </c>
      <c r="K135" s="19">
        <f t="shared" si="61"/>
        <v>-0.12660798916723087</v>
      </c>
      <c r="L135" s="19">
        <f t="shared" si="61"/>
        <v>-0.12619770974526759</v>
      </c>
      <c r="M135" s="19">
        <f t="shared" ref="M135:T135" si="62">(M133-H133)/H133</f>
        <v>-0.10967898832684825</v>
      </c>
      <c r="N135" s="19">
        <f t="shared" si="62"/>
        <v>-9.5920889987639063E-2</v>
      </c>
      <c r="O135" s="19">
        <f t="shared" si="62"/>
        <v>-4.8891129032258063E-2</v>
      </c>
      <c r="P135" s="19">
        <f t="shared" si="62"/>
        <v>-1.1369509043927648E-2</v>
      </c>
      <c r="Q135" s="19">
        <f t="shared" si="62"/>
        <v>5.4292591602032626E-2</v>
      </c>
      <c r="R135" s="19">
        <f t="shared" si="62"/>
        <v>8.7954110898661564E-2</v>
      </c>
      <c r="S135" s="19">
        <f t="shared" si="62"/>
        <v>6.4807219031993435E-2</v>
      </c>
      <c r="T135" s="19">
        <f t="shared" si="62"/>
        <v>8.1081081081081086E-2</v>
      </c>
    </row>
    <row r="136" spans="1:20" ht="86" thickBot="1" x14ac:dyDescent="0.25">
      <c r="A136" s="16" t="s">
        <v>21</v>
      </c>
      <c r="B136" s="22"/>
      <c r="C136" s="23"/>
      <c r="D136" s="23"/>
      <c r="E136" s="23"/>
      <c r="F136" s="23"/>
      <c r="G136" s="19"/>
      <c r="H136" s="19"/>
      <c r="I136" s="19"/>
      <c r="J136" s="19"/>
      <c r="K136" s="19"/>
      <c r="L136" s="19">
        <f t="shared" ref="L136:T136" si="63">(L133-B133)/B133</f>
        <v>-0.24495153473344103</v>
      </c>
      <c r="M136" s="19">
        <f t="shared" si="63"/>
        <v>-0.23345896147403686</v>
      </c>
      <c r="N136" s="19">
        <f t="shared" si="63"/>
        <v>-0.22356687898089173</v>
      </c>
      <c r="O136" s="19">
        <f t="shared" si="63"/>
        <v>-0.16981962164540254</v>
      </c>
      <c r="P136" s="19">
        <f t="shared" si="63"/>
        <v>-0.1365380275332882</v>
      </c>
      <c r="Q136" s="19">
        <f t="shared" si="63"/>
        <v>-7.8756718859546618E-2</v>
      </c>
      <c r="R136" s="19">
        <f t="shared" si="63"/>
        <v>-3.1371595330739299E-2</v>
      </c>
      <c r="S136" s="19">
        <f t="shared" si="63"/>
        <v>-3.7330037082818297E-2</v>
      </c>
      <c r="T136" s="19">
        <f t="shared" si="63"/>
        <v>2.8225806451612902E-2</v>
      </c>
    </row>
    <row r="137" spans="1:20" ht="52" thickBot="1" x14ac:dyDescent="0.25">
      <c r="A137" s="16" t="s">
        <v>22</v>
      </c>
      <c r="B137" s="19" t="s">
        <v>27</v>
      </c>
      <c r="C137" s="19">
        <f>C129/C133</f>
        <v>3.2453936348408707E-2</v>
      </c>
      <c r="D137" s="19">
        <f>D129/D133</f>
        <v>2.9723991507430998E-2</v>
      </c>
      <c r="E137" s="19">
        <f>E129/E133</f>
        <v>3.8055433347998241E-2</v>
      </c>
      <c r="F137" s="19">
        <f>F129/F133</f>
        <v>3.8366057323403292E-2</v>
      </c>
      <c r="G137" s="19">
        <f t="shared" ref="G137:L137" si="64">G129/G133</f>
        <v>3.9962608086001404E-2</v>
      </c>
      <c r="H137" s="19">
        <f t="shared" si="64"/>
        <v>4.3774319066147857E-2</v>
      </c>
      <c r="I137" s="19">
        <f t="shared" si="64"/>
        <v>4.4004944375772556E-2</v>
      </c>
      <c r="J137" s="19">
        <f t="shared" si="64"/>
        <v>4.334677419354839E-2</v>
      </c>
      <c r="K137" s="19">
        <f t="shared" si="64"/>
        <v>4.4186046511627906E-2</v>
      </c>
      <c r="L137" s="19">
        <f t="shared" si="64"/>
        <v>5.4025140411874832E-2</v>
      </c>
      <c r="M137" s="19">
        <f t="shared" ref="M137:R137" si="65">M129/M133</f>
        <v>5.7907675498497679E-2</v>
      </c>
      <c r="N137" s="19">
        <f t="shared" si="65"/>
        <v>6.6447908121410992E-2</v>
      </c>
      <c r="O137" s="19">
        <f t="shared" si="65"/>
        <v>7.7106518282988867E-2</v>
      </c>
      <c r="P137" s="19">
        <f t="shared" si="65"/>
        <v>9.2002090956612645E-2</v>
      </c>
      <c r="Q137" s="19">
        <f t="shared" si="65"/>
        <v>9.8934550989345504E-2</v>
      </c>
      <c r="R137" s="19">
        <f t="shared" si="65"/>
        <v>0.10193321616871705</v>
      </c>
      <c r="S137" s="19">
        <f t="shared" ref="S137:T137" si="66">S129/S133</f>
        <v>0.1027221366204417</v>
      </c>
      <c r="T137" s="19">
        <f t="shared" si="66"/>
        <v>8.9215686274509806E-2</v>
      </c>
    </row>
    <row r="138" spans="1:20" ht="69" thickBot="1" x14ac:dyDescent="0.25">
      <c r="A138" s="16" t="s">
        <v>23</v>
      </c>
      <c r="B138" s="19"/>
      <c r="C138" s="19" t="e">
        <f t="shared" ref="C138:K138" si="67">(C137-B137)</f>
        <v>#VALUE!</v>
      </c>
      <c r="D138" s="19">
        <f t="shared" si="67"/>
        <v>-2.7299448409777091E-3</v>
      </c>
      <c r="E138" s="19">
        <f t="shared" si="67"/>
        <v>8.3314418405672427E-3</v>
      </c>
      <c r="F138" s="19">
        <f t="shared" si="67"/>
        <v>3.1062397540505132E-4</v>
      </c>
      <c r="G138" s="19">
        <f t="shared" si="67"/>
        <v>1.5965507625981118E-3</v>
      </c>
      <c r="H138" s="19">
        <f t="shared" si="67"/>
        <v>3.811710980146453E-3</v>
      </c>
      <c r="I138" s="19">
        <f t="shared" si="67"/>
        <v>2.3062530962469907E-4</v>
      </c>
      <c r="J138" s="19">
        <f t="shared" si="67"/>
        <v>-6.581701822241659E-4</v>
      </c>
      <c r="K138" s="19">
        <f t="shared" si="67"/>
        <v>8.3927231807951613E-4</v>
      </c>
      <c r="L138" s="19">
        <f t="shared" ref="L138:T138" si="68">(L137-K137)</f>
        <v>9.8390939002469258E-3</v>
      </c>
      <c r="M138" s="19">
        <f t="shared" si="68"/>
        <v>3.8825350866228472E-3</v>
      </c>
      <c r="N138" s="19">
        <f t="shared" si="68"/>
        <v>8.540232622913313E-3</v>
      </c>
      <c r="O138" s="19">
        <f t="shared" si="68"/>
        <v>1.0658610161577875E-2</v>
      </c>
      <c r="P138" s="19">
        <f t="shared" si="68"/>
        <v>1.4895572673623778E-2</v>
      </c>
      <c r="Q138" s="19">
        <f t="shared" si="68"/>
        <v>6.9324600327328595E-3</v>
      </c>
      <c r="R138" s="19">
        <f t="shared" si="68"/>
        <v>2.998665179371543E-3</v>
      </c>
      <c r="S138" s="19">
        <f t="shared" si="68"/>
        <v>7.8892045172465619E-4</v>
      </c>
      <c r="T138" s="19">
        <f t="shared" si="68"/>
        <v>-1.3506450345931897E-2</v>
      </c>
    </row>
    <row r="139" spans="1:20" ht="69" thickBot="1" x14ac:dyDescent="0.25">
      <c r="A139" s="16" t="s">
        <v>24</v>
      </c>
      <c r="B139" s="19"/>
      <c r="C139" s="19"/>
      <c r="D139" s="19"/>
      <c r="E139" s="19"/>
      <c r="F139" s="19"/>
      <c r="G139" s="19" t="e">
        <f>G137-B137</f>
        <v>#VALUE!</v>
      </c>
      <c r="H139" s="19">
        <f t="shared" ref="H139:K139" si="69">H137-C137</f>
        <v>1.132038271773915E-2</v>
      </c>
      <c r="I139" s="19">
        <f t="shared" si="69"/>
        <v>1.4280952868341558E-2</v>
      </c>
      <c r="J139" s="19">
        <f t="shared" si="69"/>
        <v>5.2913408455501493E-3</v>
      </c>
      <c r="K139" s="19">
        <f t="shared" si="69"/>
        <v>5.8199891882246141E-3</v>
      </c>
      <c r="L139" s="19">
        <f t="shared" ref="L139:T139" si="70">L137-G137</f>
        <v>1.4062532325873428E-2</v>
      </c>
      <c r="M139" s="19">
        <f t="shared" si="70"/>
        <v>1.4133356432349822E-2</v>
      </c>
      <c r="N139" s="19">
        <f t="shared" si="70"/>
        <v>2.2442963745638436E-2</v>
      </c>
      <c r="O139" s="19">
        <f t="shared" si="70"/>
        <v>3.3759744089440477E-2</v>
      </c>
      <c r="P139" s="19">
        <f t="shared" si="70"/>
        <v>4.7816044444984739E-2</v>
      </c>
      <c r="Q139" s="19">
        <f t="shared" si="70"/>
        <v>4.4909410577470672E-2</v>
      </c>
      <c r="R139" s="19">
        <f t="shared" si="70"/>
        <v>4.4025540670219368E-2</v>
      </c>
      <c r="S139" s="19">
        <f t="shared" si="70"/>
        <v>3.6274228499030711E-2</v>
      </c>
      <c r="T139" s="19">
        <f t="shared" si="70"/>
        <v>1.2109167991520939E-2</v>
      </c>
    </row>
    <row r="140" spans="1:20" ht="69" thickBot="1" x14ac:dyDescent="0.25">
      <c r="A140" s="16" t="s">
        <v>25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 t="e">
        <f t="shared" ref="L140:T140" si="71">L137-B137</f>
        <v>#VALUE!</v>
      </c>
      <c r="M140" s="19">
        <f t="shared" si="71"/>
        <v>2.5453739150088972E-2</v>
      </c>
      <c r="N140" s="19">
        <f t="shared" si="71"/>
        <v>3.6723916613979994E-2</v>
      </c>
      <c r="O140" s="19">
        <f t="shared" si="71"/>
        <v>3.9051084934990626E-2</v>
      </c>
      <c r="P140" s="19">
        <f t="shared" si="71"/>
        <v>5.3636033633209353E-2</v>
      </c>
      <c r="Q140" s="19">
        <f t="shared" si="71"/>
        <v>5.89719429033441E-2</v>
      </c>
      <c r="R140" s="19">
        <f t="shared" si="71"/>
        <v>5.815889710256919E-2</v>
      </c>
      <c r="S140" s="19">
        <f t="shared" si="71"/>
        <v>5.8717192244669147E-2</v>
      </c>
      <c r="T140" s="19">
        <f t="shared" si="71"/>
        <v>4.5868912080961416E-2</v>
      </c>
    </row>
    <row r="144" spans="1:20" ht="16" x14ac:dyDescent="0.2">
      <c r="A144" s="40" t="s">
        <v>52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20" ht="17" thickBo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20" ht="18" thickBot="1" x14ac:dyDescent="0.25">
      <c r="A146" s="10"/>
      <c r="B146" s="10" t="s">
        <v>0</v>
      </c>
      <c r="C146" s="10" t="s">
        <v>1</v>
      </c>
      <c r="D146" s="10" t="s">
        <v>2</v>
      </c>
      <c r="E146" s="10" t="s">
        <v>3</v>
      </c>
      <c r="F146" s="10" t="s">
        <v>4</v>
      </c>
      <c r="G146" s="10" t="s">
        <v>5</v>
      </c>
      <c r="H146" s="10" t="s">
        <v>6</v>
      </c>
      <c r="I146" s="10" t="s">
        <v>7</v>
      </c>
      <c r="J146" s="10" t="s">
        <v>8</v>
      </c>
      <c r="K146" s="10" t="s">
        <v>9</v>
      </c>
      <c r="L146" s="10" t="s">
        <v>10</v>
      </c>
      <c r="M146" s="10" t="s">
        <v>30</v>
      </c>
      <c r="N146" s="10" t="s">
        <v>36</v>
      </c>
      <c r="O146" s="10" t="s">
        <v>39</v>
      </c>
      <c r="P146" s="10" t="s">
        <v>40</v>
      </c>
      <c r="Q146" s="10" t="s">
        <v>41</v>
      </c>
      <c r="R146" s="10" t="s">
        <v>42</v>
      </c>
      <c r="S146" s="10" t="s">
        <v>43</v>
      </c>
      <c r="T146" s="10" t="s">
        <v>46</v>
      </c>
    </row>
    <row r="147" spans="1:20" ht="18" thickBot="1" x14ac:dyDescent="0.25">
      <c r="A147" s="5" t="s">
        <v>11</v>
      </c>
      <c r="B147" s="11">
        <v>80</v>
      </c>
      <c r="C147" s="11">
        <v>90</v>
      </c>
      <c r="D147" s="11">
        <v>81</v>
      </c>
      <c r="E147" s="11">
        <v>98</v>
      </c>
      <c r="F147" s="13">
        <v>81</v>
      </c>
      <c r="G147" s="12">
        <v>85</v>
      </c>
      <c r="H147" s="12">
        <v>85</v>
      </c>
      <c r="I147" s="12">
        <v>86</v>
      </c>
      <c r="J147" s="12">
        <v>80</v>
      </c>
      <c r="K147" s="12">
        <v>87</v>
      </c>
      <c r="L147" s="12">
        <v>88</v>
      </c>
      <c r="M147" s="12">
        <v>88</v>
      </c>
      <c r="N147" s="12">
        <v>88</v>
      </c>
      <c r="O147" s="12">
        <v>88</v>
      </c>
      <c r="P147" s="12">
        <v>100</v>
      </c>
      <c r="Q147" s="12">
        <v>80</v>
      </c>
      <c r="R147" s="12">
        <v>80</v>
      </c>
      <c r="S147" s="12">
        <v>66</v>
      </c>
      <c r="T147" s="12">
        <v>80</v>
      </c>
    </row>
    <row r="148" spans="1:20" ht="17" thickBot="1" x14ac:dyDescent="0.25">
      <c r="A148" s="5">
        <v>1</v>
      </c>
      <c r="B148" s="11">
        <v>82</v>
      </c>
      <c r="C148" s="11">
        <v>94</v>
      </c>
      <c r="D148" s="11">
        <v>96</v>
      </c>
      <c r="E148" s="11">
        <v>78</v>
      </c>
      <c r="F148" s="13">
        <v>110</v>
      </c>
      <c r="G148" s="12">
        <v>85</v>
      </c>
      <c r="H148" s="12">
        <v>91</v>
      </c>
      <c r="I148" s="12">
        <v>88</v>
      </c>
      <c r="J148" s="12">
        <v>96</v>
      </c>
      <c r="K148" s="12">
        <v>82</v>
      </c>
      <c r="L148" s="12">
        <v>92</v>
      </c>
      <c r="M148" s="12">
        <v>97</v>
      </c>
      <c r="N148" s="12">
        <v>95</v>
      </c>
      <c r="O148" s="12">
        <v>94</v>
      </c>
      <c r="P148" s="12">
        <v>87</v>
      </c>
      <c r="Q148" s="100">
        <v>105</v>
      </c>
      <c r="R148" s="100">
        <v>82</v>
      </c>
      <c r="S148" s="100">
        <v>94</v>
      </c>
      <c r="T148" s="108">
        <v>68</v>
      </c>
    </row>
    <row r="149" spans="1:20" ht="17" thickBot="1" x14ac:dyDescent="0.25">
      <c r="A149" s="5">
        <v>2</v>
      </c>
      <c r="B149" s="11">
        <v>90</v>
      </c>
      <c r="C149" s="11">
        <v>75</v>
      </c>
      <c r="D149" s="11">
        <v>87</v>
      </c>
      <c r="E149" s="11">
        <v>88</v>
      </c>
      <c r="F149" s="13">
        <v>72</v>
      </c>
      <c r="G149" s="12">
        <v>104</v>
      </c>
      <c r="H149" s="12">
        <v>84</v>
      </c>
      <c r="I149" s="12">
        <v>82</v>
      </c>
      <c r="J149" s="12">
        <v>85</v>
      </c>
      <c r="K149" s="12">
        <v>98</v>
      </c>
      <c r="L149" s="12">
        <v>82</v>
      </c>
      <c r="M149" s="12">
        <v>89</v>
      </c>
      <c r="N149" s="12">
        <v>94</v>
      </c>
      <c r="O149" s="12">
        <v>99</v>
      </c>
      <c r="P149" s="12">
        <v>92</v>
      </c>
      <c r="Q149" s="100">
        <v>89</v>
      </c>
      <c r="R149" s="100">
        <v>106</v>
      </c>
      <c r="S149" s="100">
        <v>82</v>
      </c>
      <c r="T149" s="108">
        <v>95</v>
      </c>
    </row>
    <row r="150" spans="1:20" ht="17" thickBot="1" x14ac:dyDescent="0.25">
      <c r="A150" s="5">
        <v>3</v>
      </c>
      <c r="B150" s="11">
        <v>92</v>
      </c>
      <c r="C150" s="11">
        <v>90</v>
      </c>
      <c r="D150" s="11">
        <v>71</v>
      </c>
      <c r="E150" s="11">
        <v>80</v>
      </c>
      <c r="F150" s="13">
        <v>79</v>
      </c>
      <c r="G150" s="12">
        <v>71</v>
      </c>
      <c r="H150" s="12">
        <v>97</v>
      </c>
      <c r="I150" s="12">
        <v>82</v>
      </c>
      <c r="J150" s="12">
        <v>77</v>
      </c>
      <c r="K150" s="12">
        <v>79</v>
      </c>
      <c r="L150" s="12">
        <v>89</v>
      </c>
      <c r="M150" s="12">
        <v>81</v>
      </c>
      <c r="N150" s="12">
        <v>84</v>
      </c>
      <c r="O150" s="12">
        <v>89</v>
      </c>
      <c r="P150" s="12">
        <v>100</v>
      </c>
      <c r="Q150" s="100">
        <v>91</v>
      </c>
      <c r="R150" s="100">
        <v>85</v>
      </c>
      <c r="S150" s="100">
        <v>101</v>
      </c>
      <c r="T150" s="108">
        <v>80</v>
      </c>
    </row>
    <row r="151" spans="1:20" ht="17" thickBot="1" x14ac:dyDescent="0.25">
      <c r="A151" s="5">
        <v>4</v>
      </c>
      <c r="B151" s="11">
        <v>73</v>
      </c>
      <c r="C151" s="11">
        <v>94</v>
      </c>
      <c r="D151" s="11">
        <v>83</v>
      </c>
      <c r="E151" s="11">
        <v>66</v>
      </c>
      <c r="F151" s="13">
        <v>73</v>
      </c>
      <c r="G151" s="12">
        <v>74</v>
      </c>
      <c r="H151" s="12">
        <v>70</v>
      </c>
      <c r="I151" s="12">
        <v>88</v>
      </c>
      <c r="J151" s="12">
        <v>83</v>
      </c>
      <c r="K151" s="12">
        <v>79</v>
      </c>
      <c r="L151" s="12">
        <v>77</v>
      </c>
      <c r="M151" s="12">
        <v>88</v>
      </c>
      <c r="N151" s="12">
        <v>83</v>
      </c>
      <c r="O151" s="12">
        <v>86</v>
      </c>
      <c r="P151" s="12">
        <v>90</v>
      </c>
      <c r="Q151" s="100">
        <v>105</v>
      </c>
      <c r="R151" s="100">
        <v>90</v>
      </c>
      <c r="S151" s="100">
        <v>81</v>
      </c>
      <c r="T151" s="108">
        <v>96</v>
      </c>
    </row>
    <row r="152" spans="1:20" ht="17" thickBot="1" x14ac:dyDescent="0.25">
      <c r="A152" s="5">
        <v>5</v>
      </c>
      <c r="B152" s="11">
        <v>52</v>
      </c>
      <c r="C152" s="11">
        <v>70</v>
      </c>
      <c r="D152" s="11">
        <v>81</v>
      </c>
      <c r="E152" s="11">
        <v>74</v>
      </c>
      <c r="F152" s="13">
        <v>66</v>
      </c>
      <c r="G152" s="12">
        <v>74</v>
      </c>
      <c r="H152" s="12">
        <v>74</v>
      </c>
      <c r="I152" s="12">
        <v>67</v>
      </c>
      <c r="J152" s="12">
        <v>83</v>
      </c>
      <c r="K152" s="12">
        <v>82</v>
      </c>
      <c r="L152" s="12">
        <v>77</v>
      </c>
      <c r="M152" s="12">
        <v>79</v>
      </c>
      <c r="N152" s="12">
        <v>84</v>
      </c>
      <c r="O152" s="12">
        <v>80</v>
      </c>
      <c r="P152" s="12">
        <v>84</v>
      </c>
      <c r="Q152" s="100">
        <v>86</v>
      </c>
      <c r="R152" s="100">
        <v>103</v>
      </c>
      <c r="S152" s="100">
        <v>89</v>
      </c>
      <c r="T152" s="108">
        <v>78</v>
      </c>
    </row>
    <row r="153" spans="1:20" ht="17" thickBot="1" x14ac:dyDescent="0.25">
      <c r="A153" s="5">
        <v>6</v>
      </c>
      <c r="B153" s="11">
        <v>80</v>
      </c>
      <c r="C153" s="11">
        <v>83</v>
      </c>
      <c r="D153" s="11">
        <v>98</v>
      </c>
      <c r="E153" s="11">
        <v>107</v>
      </c>
      <c r="F153" s="13">
        <f>74+30</f>
        <v>104</v>
      </c>
      <c r="G153" s="12">
        <v>81</v>
      </c>
      <c r="H153" s="12">
        <v>97</v>
      </c>
      <c r="I153" s="12">
        <v>100</v>
      </c>
      <c r="J153" s="12">
        <v>91</v>
      </c>
      <c r="K153" s="12">
        <v>110</v>
      </c>
      <c r="L153" s="12">
        <v>111</v>
      </c>
      <c r="M153" s="12">
        <v>97</v>
      </c>
      <c r="N153" s="12">
        <v>109</v>
      </c>
      <c r="O153" s="12">
        <v>112</v>
      </c>
      <c r="P153" s="12">
        <v>111</v>
      </c>
      <c r="Q153" s="100">
        <v>110</v>
      </c>
      <c r="R153" s="100">
        <v>109</v>
      </c>
      <c r="S153" s="100">
        <v>124</v>
      </c>
      <c r="T153" s="108">
        <v>106</v>
      </c>
    </row>
    <row r="154" spans="1:20" ht="17" thickBot="1" x14ac:dyDescent="0.25">
      <c r="A154" s="5">
        <v>7</v>
      </c>
      <c r="B154" s="11">
        <v>59</v>
      </c>
      <c r="C154" s="11">
        <v>71</v>
      </c>
      <c r="D154" s="11">
        <v>84</v>
      </c>
      <c r="E154" s="11">
        <v>92</v>
      </c>
      <c r="F154" s="13">
        <f>72+28</f>
        <v>100</v>
      </c>
      <c r="G154" s="12">
        <v>98</v>
      </c>
      <c r="H154" s="12">
        <v>77</v>
      </c>
      <c r="I154" s="12">
        <v>91</v>
      </c>
      <c r="J154" s="12">
        <v>98</v>
      </c>
      <c r="K154" s="12">
        <v>86</v>
      </c>
      <c r="L154" s="12">
        <v>108</v>
      </c>
      <c r="M154" s="12">
        <v>97</v>
      </c>
      <c r="N154" s="12">
        <v>89</v>
      </c>
      <c r="O154" s="12">
        <v>105</v>
      </c>
      <c r="P154" s="12">
        <v>107</v>
      </c>
      <c r="Q154" s="100">
        <v>110</v>
      </c>
      <c r="R154" s="100">
        <v>103</v>
      </c>
      <c r="S154" s="100">
        <v>102</v>
      </c>
      <c r="T154" s="108">
        <v>121</v>
      </c>
    </row>
    <row r="155" spans="1:20" ht="17" thickBot="1" x14ac:dyDescent="0.25">
      <c r="A155" s="5">
        <v>8</v>
      </c>
      <c r="B155" s="11">
        <v>39</v>
      </c>
      <c r="C155" s="11">
        <v>47</v>
      </c>
      <c r="D155" s="11">
        <v>60</v>
      </c>
      <c r="E155" s="11">
        <v>55</v>
      </c>
      <c r="F155" s="13">
        <v>60</v>
      </c>
      <c r="G155" s="12">
        <v>82</v>
      </c>
      <c r="H155" s="12">
        <v>84</v>
      </c>
      <c r="I155" s="12">
        <v>65</v>
      </c>
      <c r="J155" s="12">
        <v>82</v>
      </c>
      <c r="K155" s="12">
        <v>86</v>
      </c>
      <c r="L155" s="12">
        <v>77</v>
      </c>
      <c r="M155" s="12">
        <v>93</v>
      </c>
      <c r="N155" s="12">
        <v>93</v>
      </c>
      <c r="O155" s="12">
        <v>80</v>
      </c>
      <c r="P155" s="12">
        <v>96</v>
      </c>
      <c r="Q155" s="100">
        <v>104</v>
      </c>
      <c r="R155" s="100">
        <v>97</v>
      </c>
      <c r="S155" s="100">
        <v>83</v>
      </c>
      <c r="T155" s="108">
        <v>90</v>
      </c>
    </row>
    <row r="156" spans="1:20" ht="17" thickBot="1" x14ac:dyDescent="0.25">
      <c r="A156" s="5">
        <v>9</v>
      </c>
      <c r="B156" s="11">
        <v>34</v>
      </c>
      <c r="C156" s="11">
        <v>38</v>
      </c>
      <c r="D156" s="11">
        <v>36</v>
      </c>
      <c r="E156" s="11">
        <v>45</v>
      </c>
      <c r="F156" s="13">
        <v>51</v>
      </c>
      <c r="G156" s="12">
        <v>49</v>
      </c>
      <c r="H156" s="12">
        <v>72</v>
      </c>
      <c r="I156" s="12">
        <v>77</v>
      </c>
      <c r="J156" s="12">
        <v>63</v>
      </c>
      <c r="K156" s="12">
        <v>70</v>
      </c>
      <c r="L156" s="12">
        <v>81</v>
      </c>
      <c r="M156" s="12">
        <v>75</v>
      </c>
      <c r="N156" s="12">
        <v>88</v>
      </c>
      <c r="O156" s="12">
        <v>82</v>
      </c>
      <c r="P156" s="12">
        <v>78</v>
      </c>
      <c r="Q156" s="100">
        <v>81</v>
      </c>
      <c r="R156" s="100">
        <v>96</v>
      </c>
      <c r="S156" s="100">
        <v>95</v>
      </c>
      <c r="T156" s="108">
        <v>77</v>
      </c>
    </row>
    <row r="157" spans="1:20" ht="17" thickBot="1" x14ac:dyDescent="0.25">
      <c r="A157" s="5">
        <v>10</v>
      </c>
      <c r="B157" s="11">
        <v>19</v>
      </c>
      <c r="C157" s="11">
        <v>34</v>
      </c>
      <c r="D157" s="11">
        <v>31</v>
      </c>
      <c r="E157" s="11">
        <v>33</v>
      </c>
      <c r="F157" s="13">
        <v>39</v>
      </c>
      <c r="G157" s="12">
        <v>42</v>
      </c>
      <c r="H157" s="12">
        <v>43</v>
      </c>
      <c r="I157" s="12">
        <v>69</v>
      </c>
      <c r="J157" s="12">
        <v>68</v>
      </c>
      <c r="K157" s="12">
        <v>56</v>
      </c>
      <c r="L157" s="12">
        <v>61</v>
      </c>
      <c r="M157" s="12">
        <v>77</v>
      </c>
      <c r="N157" s="12">
        <v>77</v>
      </c>
      <c r="O157" s="12">
        <v>91</v>
      </c>
      <c r="P157" s="12">
        <v>85</v>
      </c>
      <c r="Q157" s="100">
        <v>74</v>
      </c>
      <c r="R157" s="100">
        <v>75</v>
      </c>
      <c r="S157" s="100">
        <v>89</v>
      </c>
      <c r="T157" s="108">
        <v>91</v>
      </c>
    </row>
    <row r="158" spans="1:20" ht="17" thickBot="1" x14ac:dyDescent="0.25">
      <c r="A158" s="5">
        <v>11</v>
      </c>
      <c r="B158" s="11">
        <v>20</v>
      </c>
      <c r="C158" s="11">
        <v>21</v>
      </c>
      <c r="D158" s="11">
        <v>34</v>
      </c>
      <c r="E158" s="11">
        <v>26</v>
      </c>
      <c r="F158" s="13">
        <v>32</v>
      </c>
      <c r="G158" s="12">
        <v>39</v>
      </c>
      <c r="H158" s="12">
        <v>42</v>
      </c>
      <c r="I158" s="12">
        <v>39</v>
      </c>
      <c r="J158" s="12">
        <v>66</v>
      </c>
      <c r="K158" s="12">
        <v>65</v>
      </c>
      <c r="L158" s="12">
        <v>49</v>
      </c>
      <c r="M158" s="12">
        <v>65</v>
      </c>
      <c r="N158" s="12">
        <v>71</v>
      </c>
      <c r="O158" s="12">
        <v>71</v>
      </c>
      <c r="P158" s="12">
        <v>85</v>
      </c>
      <c r="Q158" s="100">
        <v>79</v>
      </c>
      <c r="R158" s="100">
        <v>68</v>
      </c>
      <c r="S158" s="100">
        <v>73</v>
      </c>
      <c r="T158" s="108">
        <v>82</v>
      </c>
    </row>
    <row r="159" spans="1:20" ht="17" thickBot="1" x14ac:dyDescent="0.25">
      <c r="A159" s="5">
        <v>12</v>
      </c>
      <c r="B159" s="11">
        <v>17</v>
      </c>
      <c r="C159" s="11">
        <v>18</v>
      </c>
      <c r="D159" s="11">
        <v>13</v>
      </c>
      <c r="E159" s="11">
        <v>29</v>
      </c>
      <c r="F159" s="13">
        <v>21</v>
      </c>
      <c r="G159" s="12">
        <v>30</v>
      </c>
      <c r="H159" s="12">
        <v>37</v>
      </c>
      <c r="I159" s="12">
        <v>35</v>
      </c>
      <c r="J159" s="12">
        <v>40</v>
      </c>
      <c r="K159" s="12">
        <v>62</v>
      </c>
      <c r="L159" s="12">
        <v>63</v>
      </c>
      <c r="M159" s="12">
        <v>43</v>
      </c>
      <c r="N159" s="12">
        <v>57</v>
      </c>
      <c r="O159" s="12">
        <v>67</v>
      </c>
      <c r="P159" s="12">
        <v>67</v>
      </c>
      <c r="Q159" s="100">
        <v>76</v>
      </c>
      <c r="R159" s="100">
        <v>77</v>
      </c>
      <c r="S159" s="100">
        <v>71</v>
      </c>
      <c r="T159" s="108">
        <v>70</v>
      </c>
    </row>
    <row r="160" spans="1:20" ht="18" thickBot="1" x14ac:dyDescent="0.25">
      <c r="A160" s="5" t="s">
        <v>13</v>
      </c>
      <c r="B160" s="11"/>
      <c r="C160" s="11"/>
      <c r="D160" s="11"/>
      <c r="E160" s="11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35" thickBot="1" x14ac:dyDescent="0.25">
      <c r="A161" s="16" t="s">
        <v>14</v>
      </c>
      <c r="B161" s="17">
        <v>737</v>
      </c>
      <c r="C161" s="17">
        <v>825</v>
      </c>
      <c r="D161" s="17">
        <v>855</v>
      </c>
      <c r="E161" s="17">
        <v>871</v>
      </c>
      <c r="F161" s="17">
        <v>888</v>
      </c>
      <c r="G161" s="17">
        <v>914</v>
      </c>
      <c r="H161" s="17">
        <v>953</v>
      </c>
      <c r="I161" s="17">
        <v>969</v>
      </c>
      <c r="J161" s="17">
        <v>1012</v>
      </c>
      <c r="K161" s="17">
        <v>1042</v>
      </c>
      <c r="L161" s="17">
        <v>1055</v>
      </c>
      <c r="M161" s="17">
        <f t="shared" ref="M161:R161" si="72">SUM(M147:M159)</f>
        <v>1069</v>
      </c>
      <c r="N161" s="17">
        <f t="shared" si="72"/>
        <v>1112</v>
      </c>
      <c r="O161" s="17">
        <f t="shared" si="72"/>
        <v>1144</v>
      </c>
      <c r="P161" s="17">
        <f t="shared" si="72"/>
        <v>1182</v>
      </c>
      <c r="Q161" s="17">
        <f t="shared" si="72"/>
        <v>1190</v>
      </c>
      <c r="R161" s="17">
        <f t="shared" si="72"/>
        <v>1171</v>
      </c>
      <c r="S161" s="17">
        <f t="shared" ref="S161:T161" si="73">SUM(S147:S159)</f>
        <v>1150</v>
      </c>
      <c r="T161" s="109">
        <f t="shared" ref="T161" si="74">SUM(T147:T159)</f>
        <v>1134</v>
      </c>
    </row>
    <row r="162" spans="1:20" ht="52" thickBot="1" x14ac:dyDescent="0.25">
      <c r="A162" s="16" t="s">
        <v>28</v>
      </c>
      <c r="B162" s="18"/>
      <c r="C162" s="19">
        <f>((C161-B161)/B161)</f>
        <v>0.11940298507462686</v>
      </c>
      <c r="D162" s="19">
        <f>((D161-C161)/C161)</f>
        <v>3.6363636363636362E-2</v>
      </c>
      <c r="E162" s="19">
        <f>((E161-D161)/D161)</f>
        <v>1.8713450292397661E-2</v>
      </c>
      <c r="F162" s="19">
        <f>((F161-E161)/E161)</f>
        <v>1.9517795637198621E-2</v>
      </c>
      <c r="G162" s="19">
        <f t="shared" ref="G162:L162" si="75">((G161-F161)/F161)</f>
        <v>2.9279279279279279E-2</v>
      </c>
      <c r="H162" s="19">
        <f t="shared" si="75"/>
        <v>4.2669584245076587E-2</v>
      </c>
      <c r="I162" s="19">
        <f t="shared" si="75"/>
        <v>1.6789087093389297E-2</v>
      </c>
      <c r="J162" s="19">
        <f t="shared" si="75"/>
        <v>4.4375644994840042E-2</v>
      </c>
      <c r="K162" s="19">
        <f t="shared" si="75"/>
        <v>2.9644268774703556E-2</v>
      </c>
      <c r="L162" s="19">
        <f t="shared" si="75"/>
        <v>1.2476007677543186E-2</v>
      </c>
      <c r="M162" s="19">
        <f t="shared" ref="M162:T162" si="76">((M161-L161)/L161)</f>
        <v>1.3270142180094787E-2</v>
      </c>
      <c r="N162" s="19">
        <f t="shared" si="76"/>
        <v>4.0224508886810104E-2</v>
      </c>
      <c r="O162" s="19">
        <f t="shared" si="76"/>
        <v>2.8776978417266189E-2</v>
      </c>
      <c r="P162" s="19">
        <f t="shared" si="76"/>
        <v>3.3216783216783216E-2</v>
      </c>
      <c r="Q162" s="19">
        <f t="shared" si="76"/>
        <v>6.7681895093062603E-3</v>
      </c>
      <c r="R162" s="19">
        <f t="shared" si="76"/>
        <v>-1.5966386554621848E-2</v>
      </c>
      <c r="S162" s="19">
        <f t="shared" si="76"/>
        <v>-1.7933390264730998E-2</v>
      </c>
      <c r="T162" s="19">
        <f t="shared" si="76"/>
        <v>-1.391304347826087E-2</v>
      </c>
    </row>
    <row r="163" spans="1:20" ht="69" thickBot="1" x14ac:dyDescent="0.25">
      <c r="A163" s="16" t="s">
        <v>16</v>
      </c>
      <c r="B163" s="19"/>
      <c r="C163" s="19"/>
      <c r="D163" s="19"/>
      <c r="E163" s="19"/>
      <c r="F163" s="19"/>
      <c r="G163" s="19">
        <f t="shared" ref="G163:L163" si="77">(G161-B161)/B161</f>
        <v>0.24016282225237448</v>
      </c>
      <c r="H163" s="19">
        <f t="shared" si="77"/>
        <v>0.15515151515151515</v>
      </c>
      <c r="I163" s="19">
        <f t="shared" si="77"/>
        <v>0.13333333333333333</v>
      </c>
      <c r="J163" s="19">
        <f t="shared" si="77"/>
        <v>0.1618828932261768</v>
      </c>
      <c r="K163" s="19">
        <f t="shared" si="77"/>
        <v>0.17342342342342343</v>
      </c>
      <c r="L163" s="19">
        <f t="shared" si="77"/>
        <v>0.15426695842450766</v>
      </c>
      <c r="M163" s="19">
        <f t="shared" ref="M163:T163" si="78">(M161-H161)/H161</f>
        <v>0.12172088142707241</v>
      </c>
      <c r="N163" s="19">
        <f t="shared" si="78"/>
        <v>0.14757481940144479</v>
      </c>
      <c r="O163" s="19">
        <f t="shared" si="78"/>
        <v>0.13043478260869565</v>
      </c>
      <c r="P163" s="19">
        <f t="shared" si="78"/>
        <v>0.1343570057581574</v>
      </c>
      <c r="Q163" s="19">
        <f t="shared" si="78"/>
        <v>0.12796208530805686</v>
      </c>
      <c r="R163" s="19">
        <f t="shared" si="78"/>
        <v>9.5416276894293731E-2</v>
      </c>
      <c r="S163" s="19">
        <f t="shared" si="78"/>
        <v>3.41726618705036E-2</v>
      </c>
      <c r="T163" s="19">
        <f t="shared" si="78"/>
        <v>-8.7412587412587419E-3</v>
      </c>
    </row>
    <row r="164" spans="1:20" ht="86" thickBot="1" x14ac:dyDescent="0.25">
      <c r="A164" s="16" t="s">
        <v>17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>
        <f t="shared" ref="L164:T164" si="79">(L161-B161)/B161</f>
        <v>0.43147896879240161</v>
      </c>
      <c r="M164" s="19">
        <f t="shared" si="79"/>
        <v>0.29575757575757577</v>
      </c>
      <c r="N164" s="19">
        <f t="shared" si="79"/>
        <v>0.30058479532163745</v>
      </c>
      <c r="O164" s="19">
        <f t="shared" si="79"/>
        <v>0.31343283582089554</v>
      </c>
      <c r="P164" s="19">
        <f t="shared" si="79"/>
        <v>0.33108108108108109</v>
      </c>
      <c r="Q164" s="19">
        <f t="shared" si="79"/>
        <v>0.30196936542669583</v>
      </c>
      <c r="R164" s="19">
        <f t="shared" si="79"/>
        <v>0.22875131164742918</v>
      </c>
      <c r="S164" s="19">
        <f t="shared" si="79"/>
        <v>0.18679050567595459</v>
      </c>
      <c r="T164" s="19">
        <f t="shared" si="79"/>
        <v>0.12055335968379446</v>
      </c>
    </row>
    <row r="165" spans="1:20" ht="35" thickBot="1" x14ac:dyDescent="0.25">
      <c r="A165" s="16" t="s">
        <v>18</v>
      </c>
      <c r="B165" s="20">
        <v>9691</v>
      </c>
      <c r="C165" s="20">
        <v>9622</v>
      </c>
      <c r="D165" s="20">
        <v>9462</v>
      </c>
      <c r="E165" s="20">
        <v>9250</v>
      </c>
      <c r="F165" s="20">
        <v>9227</v>
      </c>
      <c r="G165" s="29">
        <v>9047</v>
      </c>
      <c r="H165" s="29">
        <v>8752</v>
      </c>
      <c r="I165" s="29">
        <v>8762</v>
      </c>
      <c r="J165" s="29">
        <v>8497</v>
      </c>
      <c r="K165" s="29">
        <v>8248</v>
      </c>
      <c r="L165" s="29">
        <v>8127</v>
      </c>
      <c r="M165" s="29">
        <v>8246</v>
      </c>
      <c r="N165" s="29">
        <v>8359</v>
      </c>
      <c r="O165" s="29">
        <v>8489</v>
      </c>
      <c r="P165" s="29">
        <v>8619</v>
      </c>
      <c r="Q165" s="29">
        <v>8654</v>
      </c>
      <c r="R165" s="29">
        <v>8794</v>
      </c>
      <c r="S165" s="29">
        <v>8547</v>
      </c>
      <c r="T165" s="29">
        <v>8598</v>
      </c>
    </row>
    <row r="166" spans="1:20" ht="69" thickBot="1" x14ac:dyDescent="0.25">
      <c r="A166" s="16" t="s">
        <v>19</v>
      </c>
      <c r="B166" s="22"/>
      <c r="C166" s="19">
        <f t="shared" ref="C166:L166" si="80">(C165-B165)/B165</f>
        <v>-7.1200082550820351E-3</v>
      </c>
      <c r="D166" s="19">
        <f t="shared" si="80"/>
        <v>-1.6628559551028894E-2</v>
      </c>
      <c r="E166" s="19">
        <f t="shared" si="80"/>
        <v>-2.2405411118156839E-2</v>
      </c>
      <c r="F166" s="19">
        <f t="shared" si="80"/>
        <v>-2.4864864864864865E-3</v>
      </c>
      <c r="G166" s="19">
        <f t="shared" si="80"/>
        <v>-1.9507965752682346E-2</v>
      </c>
      <c r="H166" s="19">
        <f t="shared" si="80"/>
        <v>-3.2607494196971371E-2</v>
      </c>
      <c r="I166" s="19">
        <f t="shared" si="80"/>
        <v>1.1425959780621572E-3</v>
      </c>
      <c r="J166" s="19">
        <f t="shared" si="80"/>
        <v>-3.0244236475690481E-2</v>
      </c>
      <c r="K166" s="19">
        <f t="shared" si="80"/>
        <v>-2.9304460397787453E-2</v>
      </c>
      <c r="L166" s="19">
        <f t="shared" si="80"/>
        <v>-1.4670223084384093E-2</v>
      </c>
      <c r="M166" s="19">
        <f t="shared" ref="M166:T166" si="81">(M165-L165)/L165</f>
        <v>1.4642549526270457E-2</v>
      </c>
      <c r="N166" s="19">
        <f t="shared" si="81"/>
        <v>1.370361387339316E-2</v>
      </c>
      <c r="O166" s="19">
        <f t="shared" si="81"/>
        <v>1.5552099533437015E-2</v>
      </c>
      <c r="P166" s="19">
        <f t="shared" si="81"/>
        <v>1.5313935681470138E-2</v>
      </c>
      <c r="Q166" s="19">
        <f t="shared" si="81"/>
        <v>4.0607959159995356E-3</v>
      </c>
      <c r="R166" s="19">
        <f t="shared" si="81"/>
        <v>1.6177490177952392E-2</v>
      </c>
      <c r="S166" s="19">
        <f t="shared" si="81"/>
        <v>-2.8087332272003638E-2</v>
      </c>
      <c r="T166" s="19">
        <f t="shared" si="81"/>
        <v>5.9670059670059667E-3</v>
      </c>
    </row>
    <row r="167" spans="1:20" ht="69" thickBot="1" x14ac:dyDescent="0.25">
      <c r="A167" s="16" t="s">
        <v>20</v>
      </c>
      <c r="B167" s="22"/>
      <c r="C167" s="23"/>
      <c r="D167" s="23"/>
      <c r="E167" s="23"/>
      <c r="F167" s="23"/>
      <c r="G167" s="19">
        <f t="shared" ref="G167:T167" si="82">(G165-B165)/B165</f>
        <v>-6.645341038076566E-2</v>
      </c>
      <c r="H167" s="19">
        <f t="shared" si="82"/>
        <v>-9.0417792558719595E-2</v>
      </c>
      <c r="I167" s="19">
        <f t="shared" si="82"/>
        <v>-7.3980131050517858E-2</v>
      </c>
      <c r="J167" s="19">
        <f t="shared" si="82"/>
        <v>-8.1405405405405404E-2</v>
      </c>
      <c r="K167" s="19">
        <f t="shared" si="82"/>
        <v>-0.10610165817708898</v>
      </c>
      <c r="L167" s="19">
        <f t="shared" si="82"/>
        <v>-0.10169116834309716</v>
      </c>
      <c r="M167" s="19">
        <f t="shared" si="82"/>
        <v>-5.7815356489945152E-2</v>
      </c>
      <c r="N167" s="19">
        <f t="shared" si="82"/>
        <v>-4.5994065281899109E-2</v>
      </c>
      <c r="O167" s="19">
        <f t="shared" si="82"/>
        <v>-9.4150876780040016E-4</v>
      </c>
      <c r="P167" s="19">
        <f t="shared" si="82"/>
        <v>4.4980601357904944E-2</v>
      </c>
      <c r="Q167" s="19">
        <f t="shared" si="82"/>
        <v>6.4845576473483449E-2</v>
      </c>
      <c r="R167" s="19">
        <f t="shared" si="82"/>
        <v>6.6456463739995156E-2</v>
      </c>
      <c r="S167" s="19">
        <f t="shared" si="82"/>
        <v>2.2490728556047373E-2</v>
      </c>
      <c r="T167" s="19">
        <f t="shared" si="82"/>
        <v>1.2840146071386499E-2</v>
      </c>
    </row>
    <row r="168" spans="1:20" ht="86" thickBot="1" x14ac:dyDescent="0.25">
      <c r="A168" s="16" t="s">
        <v>21</v>
      </c>
      <c r="B168" s="22"/>
      <c r="C168" s="23"/>
      <c r="D168" s="23"/>
      <c r="E168" s="23"/>
      <c r="F168" s="23"/>
      <c r="G168" s="19"/>
      <c r="H168" s="19"/>
      <c r="I168" s="19"/>
      <c r="J168" s="19"/>
      <c r="K168" s="19"/>
      <c r="L168" s="19">
        <f t="shared" ref="L168:T168" si="83">(L165-B165)/B165</f>
        <v>-0.16138685378185946</v>
      </c>
      <c r="M168" s="19">
        <f t="shared" si="83"/>
        <v>-0.14300561213884846</v>
      </c>
      <c r="N168" s="19">
        <f t="shared" si="83"/>
        <v>-0.116571549355316</v>
      </c>
      <c r="O168" s="19">
        <f t="shared" si="83"/>
        <v>-8.2270270270270271E-2</v>
      </c>
      <c r="P168" s="19">
        <f t="shared" si="83"/>
        <v>-6.5893573209060363E-2</v>
      </c>
      <c r="Q168" s="19">
        <f t="shared" si="83"/>
        <v>-4.3439814303083898E-2</v>
      </c>
      <c r="R168" s="19">
        <f t="shared" si="83"/>
        <v>4.7989031078610606E-3</v>
      </c>
      <c r="S168" s="19">
        <f t="shared" si="83"/>
        <v>-2.4537776763296052E-2</v>
      </c>
      <c r="T168" s="19">
        <f t="shared" si="83"/>
        <v>1.1886548193480052E-2</v>
      </c>
    </row>
    <row r="169" spans="1:20" ht="52" thickBot="1" x14ac:dyDescent="0.25">
      <c r="A169" s="16" t="s">
        <v>22</v>
      </c>
      <c r="B169" s="19">
        <f>B161/B165</f>
        <v>7.6049943246311008E-2</v>
      </c>
      <c r="C169" s="19">
        <f>C161/C165</f>
        <v>8.5741010184992722E-2</v>
      </c>
      <c r="D169" s="19">
        <f>D161/D165</f>
        <v>9.036144578313253E-2</v>
      </c>
      <c r="E169" s="19">
        <f>E161/E165</f>
        <v>9.4162162162162166E-2</v>
      </c>
      <c r="F169" s="19">
        <f>F161/F165</f>
        <v>9.6239297713232905E-2</v>
      </c>
      <c r="G169" s="19">
        <f t="shared" ref="G169:M169" si="84">G161/G165</f>
        <v>0.10102796507129436</v>
      </c>
      <c r="H169" s="19">
        <f t="shared" si="84"/>
        <v>0.10888939670932359</v>
      </c>
      <c r="I169" s="19">
        <f t="shared" si="84"/>
        <v>0.11059118922620406</v>
      </c>
      <c r="J169" s="19">
        <f t="shared" si="84"/>
        <v>0.11910085912675061</v>
      </c>
      <c r="K169" s="19">
        <f t="shared" si="84"/>
        <v>0.12633365664403493</v>
      </c>
      <c r="L169" s="19">
        <f t="shared" si="84"/>
        <v>0.12981419958164145</v>
      </c>
      <c r="M169" s="19">
        <f t="shared" si="84"/>
        <v>0.12963861266068397</v>
      </c>
      <c r="N169" s="19">
        <f t="shared" ref="N169:O169" si="85">N161/N165</f>
        <v>0.13303026677832278</v>
      </c>
      <c r="O169" s="19">
        <f t="shared" si="85"/>
        <v>0.13476263399693722</v>
      </c>
      <c r="P169" s="19">
        <f t="shared" ref="P169:Q169" si="86">P161/P165</f>
        <v>0.13713887922032719</v>
      </c>
      <c r="Q169" s="19">
        <f t="shared" si="86"/>
        <v>0.13750866651259533</v>
      </c>
      <c r="R169" s="19">
        <f t="shared" ref="R169:S169" si="87">R161/R165</f>
        <v>0.13315897202638163</v>
      </c>
      <c r="S169" s="19">
        <f t="shared" si="87"/>
        <v>0.13455013455013454</v>
      </c>
      <c r="T169" s="19">
        <f t="shared" ref="T169" si="88">T161/T165</f>
        <v>0.13189113747383113</v>
      </c>
    </row>
    <row r="170" spans="1:20" ht="69" thickBot="1" x14ac:dyDescent="0.25">
      <c r="A170" s="16" t="s">
        <v>23</v>
      </c>
      <c r="B170" s="19"/>
      <c r="C170" s="19">
        <f t="shared" ref="C170:K170" si="89">(C169-B169)</f>
        <v>9.6910669386817139E-3</v>
      </c>
      <c r="D170" s="19">
        <f t="shared" si="89"/>
        <v>4.6204355981398076E-3</v>
      </c>
      <c r="E170" s="19">
        <f t="shared" si="89"/>
        <v>3.8007163790296367E-3</v>
      </c>
      <c r="F170" s="19">
        <f t="shared" si="89"/>
        <v>2.0771355510707384E-3</v>
      </c>
      <c r="G170" s="19">
        <f t="shared" si="89"/>
        <v>4.7886673580614519E-3</v>
      </c>
      <c r="H170" s="19">
        <f t="shared" si="89"/>
        <v>7.8614316380292287E-3</v>
      </c>
      <c r="I170" s="19">
        <f t="shared" si="89"/>
        <v>1.7017925168804765E-3</v>
      </c>
      <c r="J170" s="19">
        <f t="shared" si="89"/>
        <v>8.5096699005465515E-3</v>
      </c>
      <c r="K170" s="19">
        <f t="shared" si="89"/>
        <v>7.2327975172843118E-3</v>
      </c>
      <c r="L170" s="19">
        <f t="shared" ref="L170:T170" si="90">(L169-K169)</f>
        <v>3.4805429376065233E-3</v>
      </c>
      <c r="M170" s="19">
        <f t="shared" si="90"/>
        <v>-1.755869209574823E-4</v>
      </c>
      <c r="N170" s="19">
        <f t="shared" si="90"/>
        <v>3.3916541176388093E-3</v>
      </c>
      <c r="O170" s="19">
        <f t="shared" si="90"/>
        <v>1.7323672186144445E-3</v>
      </c>
      <c r="P170" s="19">
        <f t="shared" si="90"/>
        <v>2.3762452233899722E-3</v>
      </c>
      <c r="Q170" s="19">
        <f t="shared" si="90"/>
        <v>3.6978729226813667E-4</v>
      </c>
      <c r="R170" s="19">
        <f t="shared" si="90"/>
        <v>-4.3496944862136955E-3</v>
      </c>
      <c r="S170" s="19">
        <f t="shared" si="90"/>
        <v>1.3911625237529035E-3</v>
      </c>
      <c r="T170" s="19">
        <f t="shared" si="90"/>
        <v>-2.6589970763034043E-3</v>
      </c>
    </row>
    <row r="171" spans="1:20" ht="69" thickBot="1" x14ac:dyDescent="0.25">
      <c r="A171" s="16" t="s">
        <v>24</v>
      </c>
      <c r="B171" s="19"/>
      <c r="C171" s="19"/>
      <c r="D171" s="19"/>
      <c r="E171" s="19"/>
      <c r="F171" s="19"/>
      <c r="G171" s="19">
        <f>G169-B169</f>
        <v>2.4978021824983349E-2</v>
      </c>
      <c r="H171" s="19">
        <f t="shared" ref="H171:K171" si="91">H169-C169</f>
        <v>2.3148386524330863E-2</v>
      </c>
      <c r="I171" s="19">
        <f t="shared" si="91"/>
        <v>2.0229743443071532E-2</v>
      </c>
      <c r="J171" s="19">
        <f t="shared" si="91"/>
        <v>2.4938696964588447E-2</v>
      </c>
      <c r="K171" s="19">
        <f t="shared" si="91"/>
        <v>3.009435893080202E-2</v>
      </c>
      <c r="L171" s="19">
        <f t="shared" ref="L171:T171" si="92">L169-G169</f>
        <v>2.8786234510347092E-2</v>
      </c>
      <c r="M171" s="19">
        <f t="shared" si="92"/>
        <v>2.0749215951360381E-2</v>
      </c>
      <c r="N171" s="19">
        <f t="shared" si="92"/>
        <v>2.2439077552118714E-2</v>
      </c>
      <c r="O171" s="19">
        <f t="shared" si="92"/>
        <v>1.5661774870186607E-2</v>
      </c>
      <c r="P171" s="19">
        <f t="shared" si="92"/>
        <v>1.0805222576292267E-2</v>
      </c>
      <c r="Q171" s="19">
        <f t="shared" si="92"/>
        <v>7.6944669309538805E-3</v>
      </c>
      <c r="R171" s="19">
        <f t="shared" si="92"/>
        <v>3.5203593656976673E-3</v>
      </c>
      <c r="S171" s="19">
        <f t="shared" si="92"/>
        <v>1.5198677718117615E-3</v>
      </c>
      <c r="T171" s="19">
        <f t="shared" si="92"/>
        <v>-2.8714965231060874E-3</v>
      </c>
    </row>
    <row r="172" spans="1:20" ht="69" thickBot="1" x14ac:dyDescent="0.25">
      <c r="A172" s="16" t="s">
        <v>25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>
        <f t="shared" ref="L172:T172" si="93">L169-B169</f>
        <v>5.376425633533044E-2</v>
      </c>
      <c r="M172" s="19">
        <f t="shared" si="93"/>
        <v>4.3897602475691244E-2</v>
      </c>
      <c r="N172" s="19">
        <f t="shared" si="93"/>
        <v>4.2668820995190246E-2</v>
      </c>
      <c r="O172" s="19">
        <f t="shared" si="93"/>
        <v>4.0600471834775054E-2</v>
      </c>
      <c r="P172" s="19">
        <f t="shared" si="93"/>
        <v>4.0899581507094288E-2</v>
      </c>
      <c r="Q172" s="19">
        <f t="shared" si="93"/>
        <v>3.6480701441300972E-2</v>
      </c>
      <c r="R172" s="19">
        <f t="shared" si="93"/>
        <v>2.4269575317058048E-2</v>
      </c>
      <c r="S172" s="19">
        <f t="shared" si="93"/>
        <v>2.3958945323930475E-2</v>
      </c>
      <c r="T172" s="19">
        <f t="shared" si="93"/>
        <v>1.2790278347080519E-2</v>
      </c>
    </row>
    <row r="176" spans="1:20" ht="16" x14ac:dyDescent="0.2">
      <c r="A176" s="40" t="s">
        <v>53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42"/>
    </row>
    <row r="177" spans="1:20" ht="17" thickBo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20" ht="18" thickBot="1" x14ac:dyDescent="0.25">
      <c r="A178" s="10"/>
      <c r="B178" s="10" t="s">
        <v>0</v>
      </c>
      <c r="C178" s="10" t="s">
        <v>1</v>
      </c>
      <c r="D178" s="10" t="s">
        <v>2</v>
      </c>
      <c r="E178" s="10" t="s">
        <v>3</v>
      </c>
      <c r="F178" s="10" t="s">
        <v>4</v>
      </c>
      <c r="G178" s="10" t="s">
        <v>5</v>
      </c>
      <c r="H178" s="10" t="s">
        <v>6</v>
      </c>
      <c r="I178" s="10" t="s">
        <v>7</v>
      </c>
      <c r="J178" s="10" t="s">
        <v>8</v>
      </c>
      <c r="K178" s="10" t="s">
        <v>9</v>
      </c>
      <c r="L178" s="10" t="s">
        <v>10</v>
      </c>
      <c r="M178" s="10" t="s">
        <v>30</v>
      </c>
      <c r="N178" s="10" t="s">
        <v>36</v>
      </c>
      <c r="O178" s="10" t="s">
        <v>39</v>
      </c>
      <c r="P178" s="10" t="s">
        <v>40</v>
      </c>
      <c r="Q178" s="10" t="s">
        <v>41</v>
      </c>
      <c r="R178" s="10" t="s">
        <v>42</v>
      </c>
      <c r="S178" s="10" t="s">
        <v>43</v>
      </c>
      <c r="T178" s="10" t="s">
        <v>46</v>
      </c>
    </row>
    <row r="179" spans="1:20" ht="18" thickBot="1" x14ac:dyDescent="0.25">
      <c r="A179" s="5" t="s">
        <v>11</v>
      </c>
      <c r="B179" s="11">
        <v>157</v>
      </c>
      <c r="C179" s="11">
        <v>206</v>
      </c>
      <c r="D179" s="11">
        <v>175</v>
      </c>
      <c r="E179" s="11">
        <v>204</v>
      </c>
      <c r="F179" s="15">
        <v>205</v>
      </c>
      <c r="G179" s="12">
        <v>209</v>
      </c>
      <c r="H179" s="12">
        <v>184</v>
      </c>
      <c r="I179" s="12">
        <v>220</v>
      </c>
      <c r="J179" s="12">
        <v>236</v>
      </c>
      <c r="K179" s="12">
        <v>252</v>
      </c>
      <c r="L179" s="12">
        <v>255</v>
      </c>
      <c r="M179" s="12">
        <v>267</v>
      </c>
      <c r="N179" s="12">
        <v>265</v>
      </c>
      <c r="O179" s="12">
        <v>279</v>
      </c>
      <c r="P179" s="12">
        <v>254</v>
      </c>
      <c r="Q179" s="12">
        <v>264</v>
      </c>
      <c r="R179" s="12">
        <v>299</v>
      </c>
      <c r="S179" s="12">
        <v>259</v>
      </c>
      <c r="T179" s="12">
        <v>233</v>
      </c>
    </row>
    <row r="180" spans="1:20" ht="17" thickBot="1" x14ac:dyDescent="0.25">
      <c r="A180" s="5">
        <v>1</v>
      </c>
      <c r="B180" s="11">
        <v>154</v>
      </c>
      <c r="C180" s="11">
        <v>161</v>
      </c>
      <c r="D180" s="11">
        <v>211</v>
      </c>
      <c r="E180" s="11">
        <v>173</v>
      </c>
      <c r="F180" s="15">
        <v>200</v>
      </c>
      <c r="G180" s="12">
        <v>210</v>
      </c>
      <c r="H180" s="12">
        <v>217</v>
      </c>
      <c r="I180" s="12">
        <v>195</v>
      </c>
      <c r="J180" s="12">
        <v>234</v>
      </c>
      <c r="K180" s="12">
        <v>229</v>
      </c>
      <c r="L180" s="12">
        <v>244</v>
      </c>
      <c r="M180" s="12">
        <v>249</v>
      </c>
      <c r="N180" s="12">
        <v>268</v>
      </c>
      <c r="O180" s="12">
        <v>274</v>
      </c>
      <c r="P180" s="12">
        <v>278</v>
      </c>
      <c r="Q180" s="101">
        <v>258</v>
      </c>
      <c r="R180" s="101">
        <v>283</v>
      </c>
      <c r="S180" s="101">
        <v>307</v>
      </c>
      <c r="T180" s="108">
        <v>282</v>
      </c>
    </row>
    <row r="181" spans="1:20" ht="17" thickBot="1" x14ac:dyDescent="0.25">
      <c r="A181" s="5">
        <v>2</v>
      </c>
      <c r="B181" s="11">
        <v>137</v>
      </c>
      <c r="C181" s="11">
        <v>143</v>
      </c>
      <c r="D181" s="11">
        <v>159</v>
      </c>
      <c r="E181" s="11">
        <v>196</v>
      </c>
      <c r="F181" s="13">
        <v>160</v>
      </c>
      <c r="G181" s="12">
        <v>195</v>
      </c>
      <c r="H181" s="12">
        <v>210</v>
      </c>
      <c r="I181" s="12">
        <v>199</v>
      </c>
      <c r="J181" s="12">
        <v>179</v>
      </c>
      <c r="K181" s="12">
        <v>222</v>
      </c>
      <c r="L181" s="12">
        <v>216</v>
      </c>
      <c r="M181" s="12">
        <v>240</v>
      </c>
      <c r="N181" s="12">
        <v>239</v>
      </c>
      <c r="O181" s="12">
        <v>258</v>
      </c>
      <c r="P181" s="12">
        <v>271</v>
      </c>
      <c r="Q181" s="101">
        <v>272</v>
      </c>
      <c r="R181" s="101">
        <v>253</v>
      </c>
      <c r="S181" s="101">
        <v>264</v>
      </c>
      <c r="T181" s="108">
        <v>300</v>
      </c>
    </row>
    <row r="182" spans="1:20" ht="17" thickBot="1" x14ac:dyDescent="0.25">
      <c r="A182" s="5">
        <v>3</v>
      </c>
      <c r="B182" s="11">
        <v>158</v>
      </c>
      <c r="C182" s="11">
        <v>136</v>
      </c>
      <c r="D182" s="11">
        <v>153</v>
      </c>
      <c r="E182" s="11">
        <v>152</v>
      </c>
      <c r="F182" s="13">
        <v>190</v>
      </c>
      <c r="G182" s="12">
        <v>153</v>
      </c>
      <c r="H182" s="12">
        <v>188</v>
      </c>
      <c r="I182" s="12">
        <v>201</v>
      </c>
      <c r="J182" s="12">
        <v>193</v>
      </c>
      <c r="K182" s="12">
        <v>167</v>
      </c>
      <c r="L182" s="12">
        <v>211</v>
      </c>
      <c r="M182" s="12">
        <v>204</v>
      </c>
      <c r="N182" s="12">
        <v>228</v>
      </c>
      <c r="O182" s="12">
        <v>247</v>
      </c>
      <c r="P182" s="12">
        <v>255</v>
      </c>
      <c r="Q182" s="101">
        <v>252</v>
      </c>
      <c r="R182" s="101">
        <v>254</v>
      </c>
      <c r="S182" s="101">
        <v>239</v>
      </c>
      <c r="T182" s="108">
        <v>250</v>
      </c>
    </row>
    <row r="183" spans="1:20" ht="17" thickBot="1" x14ac:dyDescent="0.25">
      <c r="A183" s="5">
        <v>4</v>
      </c>
      <c r="B183" s="11">
        <v>117</v>
      </c>
      <c r="C183" s="11">
        <v>151</v>
      </c>
      <c r="D183" s="11">
        <v>133</v>
      </c>
      <c r="E183" s="11">
        <v>146</v>
      </c>
      <c r="F183" s="13">
        <v>135</v>
      </c>
      <c r="G183" s="12">
        <v>173</v>
      </c>
      <c r="H183" s="12">
        <v>143</v>
      </c>
      <c r="I183" s="12">
        <v>178</v>
      </c>
      <c r="J183" s="12">
        <v>196</v>
      </c>
      <c r="K183" s="12">
        <v>185</v>
      </c>
      <c r="L183" s="12">
        <v>157</v>
      </c>
      <c r="M183" s="12">
        <v>201</v>
      </c>
      <c r="N183" s="12">
        <v>199</v>
      </c>
      <c r="O183" s="12">
        <v>222</v>
      </c>
      <c r="P183" s="12">
        <v>250</v>
      </c>
      <c r="Q183" s="101">
        <v>247</v>
      </c>
      <c r="R183" s="101">
        <v>240</v>
      </c>
      <c r="S183" s="101">
        <v>230</v>
      </c>
      <c r="T183" s="108">
        <v>231</v>
      </c>
    </row>
    <row r="184" spans="1:20" ht="17" thickBot="1" x14ac:dyDescent="0.25">
      <c r="A184" s="5">
        <v>5</v>
      </c>
      <c r="B184" s="11">
        <v>141</v>
      </c>
      <c r="C184" s="11">
        <v>111</v>
      </c>
      <c r="D184" s="11">
        <v>151</v>
      </c>
      <c r="E184" s="11">
        <v>120</v>
      </c>
      <c r="F184" s="13">
        <v>140</v>
      </c>
      <c r="G184" s="12">
        <v>139</v>
      </c>
      <c r="H184" s="12">
        <v>179</v>
      </c>
      <c r="I184" s="12">
        <v>147</v>
      </c>
      <c r="J184" s="12">
        <v>170</v>
      </c>
      <c r="K184" s="12">
        <v>189</v>
      </c>
      <c r="L184" s="12">
        <v>171</v>
      </c>
      <c r="M184" s="12">
        <v>154</v>
      </c>
      <c r="N184" s="12">
        <v>200</v>
      </c>
      <c r="O184" s="12">
        <v>196</v>
      </c>
      <c r="P184" s="12">
        <v>214</v>
      </c>
      <c r="Q184" s="101">
        <v>239</v>
      </c>
      <c r="R184" s="101">
        <v>232</v>
      </c>
      <c r="S184" s="101">
        <v>221</v>
      </c>
      <c r="T184" s="108">
        <v>217</v>
      </c>
    </row>
    <row r="185" spans="1:20" ht="17" thickBot="1" x14ac:dyDescent="0.25">
      <c r="A185" s="5">
        <v>6</v>
      </c>
      <c r="B185" s="11">
        <v>100</v>
      </c>
      <c r="C185" s="11">
        <v>135</v>
      </c>
      <c r="D185" s="11">
        <v>109</v>
      </c>
      <c r="E185" s="11">
        <v>135</v>
      </c>
      <c r="F185" s="15">
        <v>118</v>
      </c>
      <c r="G185" s="12">
        <v>133</v>
      </c>
      <c r="H185" s="12">
        <v>132</v>
      </c>
      <c r="I185" s="12">
        <v>174</v>
      </c>
      <c r="J185" s="12">
        <v>143</v>
      </c>
      <c r="K185" s="12">
        <v>169</v>
      </c>
      <c r="L185" s="12">
        <v>180</v>
      </c>
      <c r="M185" s="12">
        <v>174</v>
      </c>
      <c r="N185" s="12">
        <v>149</v>
      </c>
      <c r="O185" s="12">
        <v>199</v>
      </c>
      <c r="P185" s="12">
        <v>204</v>
      </c>
      <c r="Q185" s="101">
        <v>205</v>
      </c>
      <c r="R185" s="101">
        <v>228</v>
      </c>
      <c r="S185" s="101">
        <v>236</v>
      </c>
      <c r="T185" s="108">
        <v>220</v>
      </c>
    </row>
    <row r="186" spans="1:20" ht="17" thickBot="1" x14ac:dyDescent="0.25">
      <c r="A186" s="5">
        <v>7</v>
      </c>
      <c r="B186" s="11">
        <v>102</v>
      </c>
      <c r="C186" s="11">
        <v>96</v>
      </c>
      <c r="D186" s="11">
        <v>129</v>
      </c>
      <c r="E186" s="11">
        <v>99</v>
      </c>
      <c r="F186" s="13">
        <v>134</v>
      </c>
      <c r="G186" s="12">
        <v>109</v>
      </c>
      <c r="H186" s="12">
        <v>127</v>
      </c>
      <c r="I186" s="12">
        <v>128</v>
      </c>
      <c r="J186" s="12">
        <v>162</v>
      </c>
      <c r="K186" s="12">
        <v>148</v>
      </c>
      <c r="L186" s="12">
        <v>154</v>
      </c>
      <c r="M186" s="12">
        <v>167</v>
      </c>
      <c r="N186" s="12">
        <v>161</v>
      </c>
      <c r="O186" s="12">
        <v>136</v>
      </c>
      <c r="P186" s="12">
        <v>194</v>
      </c>
      <c r="Q186" s="101">
        <v>187</v>
      </c>
      <c r="R186" s="101">
        <v>189</v>
      </c>
      <c r="S186" s="101">
        <v>196</v>
      </c>
      <c r="T186" s="108">
        <v>229</v>
      </c>
    </row>
    <row r="187" spans="1:20" ht="17" thickBot="1" x14ac:dyDescent="0.25">
      <c r="A187" s="5">
        <v>8</v>
      </c>
      <c r="B187" s="11">
        <v>123</v>
      </c>
      <c r="C187" s="11">
        <v>93</v>
      </c>
      <c r="D187" s="11">
        <v>93</v>
      </c>
      <c r="E187" s="11">
        <v>124</v>
      </c>
      <c r="F187" s="13">
        <v>97</v>
      </c>
      <c r="G187" s="12">
        <v>130</v>
      </c>
      <c r="H187" s="12">
        <v>109</v>
      </c>
      <c r="I187" s="12">
        <v>125</v>
      </c>
      <c r="J187" s="12">
        <v>128</v>
      </c>
      <c r="K187" s="12">
        <v>155</v>
      </c>
      <c r="L187" s="12">
        <v>142</v>
      </c>
      <c r="M187" s="12">
        <v>148</v>
      </c>
      <c r="N187" s="12">
        <v>165</v>
      </c>
      <c r="O187" s="12">
        <v>164</v>
      </c>
      <c r="P187" s="12">
        <v>136</v>
      </c>
      <c r="Q187" s="101">
        <v>190</v>
      </c>
      <c r="R187" s="101">
        <v>181</v>
      </c>
      <c r="S187" s="101">
        <v>189</v>
      </c>
      <c r="T187" s="108">
        <v>190</v>
      </c>
    </row>
    <row r="188" spans="1:20" ht="17" thickBot="1" x14ac:dyDescent="0.25">
      <c r="A188" s="5">
        <v>9</v>
      </c>
      <c r="B188" s="11">
        <v>100</v>
      </c>
      <c r="C188" s="11">
        <v>117</v>
      </c>
      <c r="D188" s="11">
        <v>93</v>
      </c>
      <c r="E188" s="11">
        <v>89</v>
      </c>
      <c r="F188" s="13">
        <v>119</v>
      </c>
      <c r="G188" s="12">
        <v>93</v>
      </c>
      <c r="H188" s="12">
        <v>123</v>
      </c>
      <c r="I188" s="12">
        <v>109</v>
      </c>
      <c r="J188" s="12">
        <v>123</v>
      </c>
      <c r="K188" s="12">
        <v>122</v>
      </c>
      <c r="L188" s="12">
        <v>149</v>
      </c>
      <c r="M188" s="12">
        <v>139</v>
      </c>
      <c r="N188" s="12">
        <v>147</v>
      </c>
      <c r="O188" s="12">
        <v>164</v>
      </c>
      <c r="P188" s="12">
        <v>151</v>
      </c>
      <c r="Q188" s="101">
        <v>137</v>
      </c>
      <c r="R188" s="101">
        <v>183</v>
      </c>
      <c r="S188" s="101">
        <v>164</v>
      </c>
      <c r="T188" s="108">
        <v>186</v>
      </c>
    </row>
    <row r="189" spans="1:20" ht="17" thickBot="1" x14ac:dyDescent="0.25">
      <c r="A189" s="5">
        <v>10</v>
      </c>
      <c r="B189" s="11">
        <v>85</v>
      </c>
      <c r="C189" s="11">
        <v>91</v>
      </c>
      <c r="D189" s="11">
        <v>56</v>
      </c>
      <c r="E189" s="11">
        <v>81</v>
      </c>
      <c r="F189" s="13">
        <v>79</v>
      </c>
      <c r="G189" s="12">
        <v>108</v>
      </c>
      <c r="H189" s="12">
        <v>80</v>
      </c>
      <c r="I189" s="12">
        <v>120</v>
      </c>
      <c r="J189" s="12">
        <v>93</v>
      </c>
      <c r="K189" s="12">
        <v>126</v>
      </c>
      <c r="L189" s="12">
        <v>114</v>
      </c>
      <c r="M189" s="12">
        <v>137</v>
      </c>
      <c r="N189" s="12">
        <v>118</v>
      </c>
      <c r="O189" s="12">
        <v>119</v>
      </c>
      <c r="P189" s="12">
        <v>153</v>
      </c>
      <c r="Q189" s="101">
        <v>147</v>
      </c>
      <c r="R189" s="101">
        <v>127</v>
      </c>
      <c r="S189" s="101">
        <v>171</v>
      </c>
      <c r="T189" s="108">
        <v>162</v>
      </c>
    </row>
    <row r="190" spans="1:20" ht="17" thickBot="1" x14ac:dyDescent="0.25">
      <c r="A190" s="5">
        <v>11</v>
      </c>
      <c r="B190" s="11">
        <v>74</v>
      </c>
      <c r="C190" s="11">
        <v>89</v>
      </c>
      <c r="D190" s="11">
        <v>78</v>
      </c>
      <c r="E190" s="11">
        <v>70</v>
      </c>
      <c r="F190" s="13">
        <v>83</v>
      </c>
      <c r="G190" s="12">
        <v>69</v>
      </c>
      <c r="H190" s="12">
        <v>103</v>
      </c>
      <c r="I190" s="12">
        <v>73</v>
      </c>
      <c r="J190" s="12">
        <v>108</v>
      </c>
      <c r="K190" s="12">
        <v>86</v>
      </c>
      <c r="L190" s="12">
        <v>113</v>
      </c>
      <c r="M190" s="12">
        <v>101</v>
      </c>
      <c r="N190" s="12">
        <v>124</v>
      </c>
      <c r="O190" s="12">
        <v>113</v>
      </c>
      <c r="P190" s="12">
        <v>106</v>
      </c>
      <c r="Q190" s="101">
        <v>139</v>
      </c>
      <c r="R190" s="101">
        <v>130</v>
      </c>
      <c r="S190" s="101">
        <v>118</v>
      </c>
      <c r="T190" s="108">
        <v>133</v>
      </c>
    </row>
    <row r="191" spans="1:20" ht="17" thickBot="1" x14ac:dyDescent="0.25">
      <c r="A191" s="5">
        <v>12</v>
      </c>
      <c r="B191" s="11">
        <v>57</v>
      </c>
      <c r="C191" s="11">
        <v>61</v>
      </c>
      <c r="D191" s="11">
        <v>74</v>
      </c>
      <c r="E191" s="11">
        <v>73</v>
      </c>
      <c r="F191" s="13">
        <v>97</v>
      </c>
      <c r="G191" s="12">
        <v>80</v>
      </c>
      <c r="H191" s="12">
        <v>64</v>
      </c>
      <c r="I191" s="12">
        <v>100</v>
      </c>
      <c r="J191" s="12">
        <v>72</v>
      </c>
      <c r="K191" s="12">
        <v>107</v>
      </c>
      <c r="L191" s="12">
        <v>85</v>
      </c>
      <c r="M191" s="12">
        <v>100</v>
      </c>
      <c r="N191" s="12">
        <v>88</v>
      </c>
      <c r="O191" s="12">
        <v>116</v>
      </c>
      <c r="P191" s="12">
        <v>106</v>
      </c>
      <c r="Q191" s="101">
        <v>97</v>
      </c>
      <c r="R191" s="101">
        <v>136</v>
      </c>
      <c r="S191" s="101">
        <v>124</v>
      </c>
      <c r="T191" s="108">
        <v>103</v>
      </c>
    </row>
    <row r="192" spans="1:20" ht="18" thickBot="1" x14ac:dyDescent="0.25">
      <c r="A192" s="5" t="s">
        <v>13</v>
      </c>
      <c r="B192" s="11"/>
      <c r="C192" s="11"/>
      <c r="D192" s="11"/>
      <c r="E192" s="11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35" thickBot="1" x14ac:dyDescent="0.25">
      <c r="A193" s="16" t="s">
        <v>14</v>
      </c>
      <c r="B193" s="17">
        <f>SUM(B179:B191)</f>
        <v>1505</v>
      </c>
      <c r="C193" s="17">
        <f>SUM(C179:C191)</f>
        <v>1590</v>
      </c>
      <c r="D193" s="17">
        <f>SUM(D179:D191)</f>
        <v>1614</v>
      </c>
      <c r="E193" s="17">
        <f>SUM(E179:E191)</f>
        <v>1662</v>
      </c>
      <c r="F193" s="17">
        <f t="shared" ref="F193:K193" si="94">SUM(F179:F191)</f>
        <v>1757</v>
      </c>
      <c r="G193" s="17">
        <f t="shared" si="94"/>
        <v>1801</v>
      </c>
      <c r="H193" s="17">
        <f t="shared" si="94"/>
        <v>1859</v>
      </c>
      <c r="I193" s="17">
        <f t="shared" si="94"/>
        <v>1969</v>
      </c>
      <c r="J193" s="17">
        <f t="shared" si="94"/>
        <v>2037</v>
      </c>
      <c r="K193" s="17">
        <f t="shared" si="94"/>
        <v>2157</v>
      </c>
      <c r="L193" s="17">
        <f t="shared" ref="L193:Q193" si="95">SUM(L179:L191)</f>
        <v>2191</v>
      </c>
      <c r="M193" s="17">
        <f t="shared" si="95"/>
        <v>2281</v>
      </c>
      <c r="N193" s="17">
        <f t="shared" si="95"/>
        <v>2351</v>
      </c>
      <c r="O193" s="17">
        <f t="shared" si="95"/>
        <v>2487</v>
      </c>
      <c r="P193" s="17">
        <f t="shared" si="95"/>
        <v>2572</v>
      </c>
      <c r="Q193" s="17">
        <f t="shared" si="95"/>
        <v>2634</v>
      </c>
      <c r="R193" s="17">
        <f t="shared" ref="R193:S193" si="96">SUM(R179:R191)</f>
        <v>2735</v>
      </c>
      <c r="S193" s="17">
        <f t="shared" si="96"/>
        <v>2718</v>
      </c>
      <c r="T193" s="109">
        <f t="shared" ref="T193" si="97">SUM(T179:T191)</f>
        <v>2736</v>
      </c>
    </row>
    <row r="194" spans="1:20" ht="52" thickBot="1" x14ac:dyDescent="0.25">
      <c r="A194" s="16" t="s">
        <v>28</v>
      </c>
      <c r="B194" s="18"/>
      <c r="C194" s="19">
        <f>((C193-B193)/B193)</f>
        <v>5.647840531561462E-2</v>
      </c>
      <c r="D194" s="19">
        <f>((D193-C193)/C193)</f>
        <v>1.509433962264151E-2</v>
      </c>
      <c r="E194" s="19">
        <f>((E193-D193)/D193)</f>
        <v>2.9739776951672861E-2</v>
      </c>
      <c r="F194" s="19">
        <f>((F193-E193)/E193)</f>
        <v>5.7160048134777375E-2</v>
      </c>
      <c r="G194" s="19">
        <f t="shared" ref="G194:L194" si="98">((G193-F193)/F193)</f>
        <v>2.5042686397268071E-2</v>
      </c>
      <c r="H194" s="19">
        <f t="shared" si="98"/>
        <v>3.2204330927262631E-2</v>
      </c>
      <c r="I194" s="19">
        <f t="shared" si="98"/>
        <v>5.9171597633136092E-2</v>
      </c>
      <c r="J194" s="19">
        <f t="shared" si="98"/>
        <v>3.4535297105129509E-2</v>
      </c>
      <c r="K194" s="19">
        <f t="shared" si="98"/>
        <v>5.8910162002945507E-2</v>
      </c>
      <c r="L194" s="19">
        <f t="shared" si="98"/>
        <v>1.5762633286972649E-2</v>
      </c>
      <c r="M194" s="19">
        <f t="shared" ref="M194:T194" si="99">((M193-L193)/L193)</f>
        <v>4.1077133728890915E-2</v>
      </c>
      <c r="N194" s="19">
        <f t="shared" si="99"/>
        <v>3.0688294607628234E-2</v>
      </c>
      <c r="O194" s="19">
        <f t="shared" si="99"/>
        <v>5.7847724372607399E-2</v>
      </c>
      <c r="P194" s="19">
        <f t="shared" si="99"/>
        <v>3.4177724165661443E-2</v>
      </c>
      <c r="Q194" s="19">
        <f t="shared" si="99"/>
        <v>2.410575427682737E-2</v>
      </c>
      <c r="R194" s="19">
        <f t="shared" si="99"/>
        <v>3.8344722854973423E-2</v>
      </c>
      <c r="S194" s="19">
        <f t="shared" si="99"/>
        <v>-6.2157221206581353E-3</v>
      </c>
      <c r="T194" s="19">
        <f t="shared" si="99"/>
        <v>6.6225165562913907E-3</v>
      </c>
    </row>
    <row r="195" spans="1:20" ht="69" thickBot="1" x14ac:dyDescent="0.25">
      <c r="A195" s="16" t="s">
        <v>16</v>
      </c>
      <c r="B195" s="19"/>
      <c r="C195" s="19"/>
      <c r="D195" s="19"/>
      <c r="E195" s="19"/>
      <c r="F195" s="19"/>
      <c r="G195" s="19">
        <f t="shared" ref="G195:T195" si="100">(G193-B193)/B193</f>
        <v>0.19667774086378736</v>
      </c>
      <c r="H195" s="19">
        <f t="shared" si="100"/>
        <v>0.16918238993710691</v>
      </c>
      <c r="I195" s="19">
        <f t="shared" si="100"/>
        <v>0.21995043370508055</v>
      </c>
      <c r="J195" s="19">
        <f t="shared" si="100"/>
        <v>0.22563176895306858</v>
      </c>
      <c r="K195" s="19">
        <f t="shared" si="100"/>
        <v>0.22766078542970974</v>
      </c>
      <c r="L195" s="19">
        <f t="shared" si="100"/>
        <v>0.21654636313159356</v>
      </c>
      <c r="M195" s="19">
        <f t="shared" si="100"/>
        <v>0.22700376546530393</v>
      </c>
      <c r="N195" s="19">
        <f t="shared" si="100"/>
        <v>0.19400711020822753</v>
      </c>
      <c r="O195" s="19">
        <f t="shared" si="100"/>
        <v>0.22091310751104565</v>
      </c>
      <c r="P195" s="19">
        <f t="shared" si="100"/>
        <v>0.1923968474733426</v>
      </c>
      <c r="Q195" s="19">
        <f t="shared" si="100"/>
        <v>0.20219078046554084</v>
      </c>
      <c r="R195" s="19">
        <f t="shared" si="100"/>
        <v>0.19903551074090312</v>
      </c>
      <c r="S195" s="19">
        <f t="shared" si="100"/>
        <v>0.15610378562313909</v>
      </c>
      <c r="T195" s="19">
        <f t="shared" si="100"/>
        <v>0.10012062726176116</v>
      </c>
    </row>
    <row r="196" spans="1:20" ht="86" thickBot="1" x14ac:dyDescent="0.25">
      <c r="A196" s="16" t="s">
        <v>17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>
        <f t="shared" ref="L196:T196" si="101">(L193-B193)/B193</f>
        <v>0.45581395348837211</v>
      </c>
      <c r="M196" s="19">
        <f t="shared" si="101"/>
        <v>0.43459119496855347</v>
      </c>
      <c r="N196" s="19">
        <f t="shared" si="101"/>
        <v>0.45662949194547708</v>
      </c>
      <c r="O196" s="19">
        <f t="shared" si="101"/>
        <v>0.49638989169675091</v>
      </c>
      <c r="P196" s="19">
        <f t="shared" si="101"/>
        <v>0.46385885031303359</v>
      </c>
      <c r="Q196" s="19">
        <f t="shared" si="101"/>
        <v>0.46252082176568571</v>
      </c>
      <c r="R196" s="19">
        <f t="shared" si="101"/>
        <v>0.471221086605702</v>
      </c>
      <c r="S196" s="19">
        <f t="shared" si="101"/>
        <v>0.38039614017267648</v>
      </c>
      <c r="T196" s="19">
        <f t="shared" si="101"/>
        <v>0.34315169366715759</v>
      </c>
    </row>
    <row r="197" spans="1:20" ht="35" thickBot="1" x14ac:dyDescent="0.25">
      <c r="A197" s="16" t="s">
        <v>18</v>
      </c>
      <c r="B197" s="20">
        <v>22399</v>
      </c>
      <c r="C197" s="20">
        <v>22236</v>
      </c>
      <c r="D197" s="20">
        <v>22099</v>
      </c>
      <c r="E197" s="20">
        <v>21889</v>
      </c>
      <c r="F197" s="20">
        <v>21665</v>
      </c>
      <c r="G197" s="29">
        <v>21737</v>
      </c>
      <c r="H197" s="29">
        <v>21822</v>
      </c>
      <c r="I197" s="29">
        <v>21778</v>
      </c>
      <c r="J197" s="29">
        <v>21561</v>
      </c>
      <c r="K197" s="29">
        <v>21328</v>
      </c>
      <c r="L197" s="29">
        <v>21293</v>
      </c>
      <c r="M197" s="29">
        <v>21327</v>
      </c>
      <c r="N197" s="29">
        <v>21582</v>
      </c>
      <c r="O197" s="29">
        <v>22092</v>
      </c>
      <c r="P197" s="29">
        <v>22375</v>
      </c>
      <c r="Q197" s="29">
        <v>22735</v>
      </c>
      <c r="R197" s="29">
        <v>23209</v>
      </c>
      <c r="S197" s="29">
        <v>23357</v>
      </c>
      <c r="T197" s="29">
        <v>23609</v>
      </c>
    </row>
    <row r="198" spans="1:20" ht="69" thickBot="1" x14ac:dyDescent="0.25">
      <c r="A198" s="16" t="s">
        <v>19</v>
      </c>
      <c r="B198" s="22"/>
      <c r="C198" s="19">
        <f t="shared" ref="C198:T198" si="102">(C197-B197)/B197</f>
        <v>-7.2771105852939867E-3</v>
      </c>
      <c r="D198" s="19">
        <f t="shared" si="102"/>
        <v>-6.1611800683576187E-3</v>
      </c>
      <c r="E198" s="19">
        <f t="shared" si="102"/>
        <v>-9.5026924295216978E-3</v>
      </c>
      <c r="F198" s="19">
        <f t="shared" si="102"/>
        <v>-1.0233450591621363E-2</v>
      </c>
      <c r="G198" s="19">
        <f t="shared" si="102"/>
        <v>3.323332564043388E-3</v>
      </c>
      <c r="H198" s="19">
        <f t="shared" si="102"/>
        <v>3.91038321755532E-3</v>
      </c>
      <c r="I198" s="19">
        <f t="shared" si="102"/>
        <v>-2.0163138117496103E-3</v>
      </c>
      <c r="J198" s="19">
        <f t="shared" si="102"/>
        <v>-9.9641840389383778E-3</v>
      </c>
      <c r="K198" s="19">
        <f t="shared" si="102"/>
        <v>-1.0806548861370066E-2</v>
      </c>
      <c r="L198" s="19">
        <f t="shared" si="102"/>
        <v>-1.6410352588147037E-3</v>
      </c>
      <c r="M198" s="19">
        <f t="shared" si="102"/>
        <v>1.5967688911848964E-3</v>
      </c>
      <c r="N198" s="19">
        <f t="shared" si="102"/>
        <v>1.1956674637783092E-2</v>
      </c>
      <c r="O198" s="19">
        <f t="shared" si="102"/>
        <v>2.363080344731721E-2</v>
      </c>
      <c r="P198" s="19">
        <f t="shared" si="102"/>
        <v>1.2810066992576499E-2</v>
      </c>
      <c r="Q198" s="19">
        <f t="shared" si="102"/>
        <v>1.6089385474860336E-2</v>
      </c>
      <c r="R198" s="19">
        <f t="shared" si="102"/>
        <v>2.0848911370134154E-2</v>
      </c>
      <c r="S198" s="19">
        <f t="shared" si="102"/>
        <v>6.3768365720194755E-3</v>
      </c>
      <c r="T198" s="19">
        <f t="shared" si="102"/>
        <v>1.0789056813803143E-2</v>
      </c>
    </row>
    <row r="199" spans="1:20" ht="69" thickBot="1" x14ac:dyDescent="0.25">
      <c r="A199" s="16" t="s">
        <v>20</v>
      </c>
      <c r="B199" s="22"/>
      <c r="C199" s="23"/>
      <c r="D199" s="23"/>
      <c r="E199" s="23"/>
      <c r="F199" s="23"/>
      <c r="G199" s="19">
        <f t="shared" ref="G199:T199" si="103">(G197-B197)/B197</f>
        <v>-2.955489084334122E-2</v>
      </c>
      <c r="H199" s="19">
        <f t="shared" si="103"/>
        <v>-1.8618456556934702E-2</v>
      </c>
      <c r="I199" s="19">
        <f t="shared" si="103"/>
        <v>-1.452554414226888E-2</v>
      </c>
      <c r="J199" s="19">
        <f t="shared" si="103"/>
        <v>-1.4984695509159852E-2</v>
      </c>
      <c r="K199" s="19">
        <f t="shared" si="103"/>
        <v>-1.5555042695591969E-2</v>
      </c>
      <c r="L199" s="19">
        <f t="shared" si="103"/>
        <v>-2.0426001748171319E-2</v>
      </c>
      <c r="M199" s="19">
        <f t="shared" si="103"/>
        <v>-2.2683530382183119E-2</v>
      </c>
      <c r="N199" s="19">
        <f t="shared" si="103"/>
        <v>-8.9999081642024061E-3</v>
      </c>
      <c r="O199" s="19">
        <f t="shared" si="103"/>
        <v>2.462780019479616E-2</v>
      </c>
      <c r="P199" s="19">
        <f t="shared" si="103"/>
        <v>4.909039759939985E-2</v>
      </c>
      <c r="Q199" s="19">
        <f t="shared" si="103"/>
        <v>6.772178650260649E-2</v>
      </c>
      <c r="R199" s="19">
        <f t="shared" si="103"/>
        <v>8.8244947718854036E-2</v>
      </c>
      <c r="S199" s="19">
        <f t="shared" si="103"/>
        <v>8.2244462978407928E-2</v>
      </c>
      <c r="T199" s="19">
        <f t="shared" si="103"/>
        <v>6.8667390910736925E-2</v>
      </c>
    </row>
    <row r="200" spans="1:20" ht="86" thickBot="1" x14ac:dyDescent="0.25">
      <c r="A200" s="16" t="s">
        <v>21</v>
      </c>
      <c r="B200" s="22"/>
      <c r="C200" s="23"/>
      <c r="D200" s="23"/>
      <c r="E200" s="23"/>
      <c r="F200" s="23"/>
      <c r="G200" s="19"/>
      <c r="H200" s="19"/>
      <c r="I200" s="19"/>
      <c r="J200" s="19"/>
      <c r="K200" s="19"/>
      <c r="L200" s="19">
        <f t="shared" ref="L200:T200" si="104">(L197-B197)/B197</f>
        <v>-4.9377204339479439E-2</v>
      </c>
      <c r="M200" s="19">
        <f t="shared" si="104"/>
        <v>-4.0879654614139234E-2</v>
      </c>
      <c r="N200" s="19">
        <f t="shared" si="104"/>
        <v>-2.33947237431558E-2</v>
      </c>
      <c r="O200" s="19">
        <f t="shared" si="104"/>
        <v>9.2740645986568605E-3</v>
      </c>
      <c r="P200" s="19">
        <f t="shared" si="104"/>
        <v>3.2771751673205632E-2</v>
      </c>
      <c r="Q200" s="19">
        <f t="shared" si="104"/>
        <v>4.5912499424943645E-2</v>
      </c>
      <c r="R200" s="19">
        <f t="shared" si="104"/>
        <v>6.355971038401613E-2</v>
      </c>
      <c r="S200" s="19">
        <f t="shared" si="104"/>
        <v>7.2504362200385711E-2</v>
      </c>
      <c r="T200" s="19">
        <f t="shared" si="104"/>
        <v>9.4986317888780675E-2</v>
      </c>
    </row>
    <row r="201" spans="1:20" ht="52" thickBot="1" x14ac:dyDescent="0.25">
      <c r="A201" s="16" t="s">
        <v>22</v>
      </c>
      <c r="B201" s="19">
        <f>B193/B197</f>
        <v>6.7190499575873919E-2</v>
      </c>
      <c r="C201" s="19">
        <f>C193/C197</f>
        <v>7.1505666486778197E-2</v>
      </c>
      <c r="D201" s="19">
        <f>D193/D197</f>
        <v>7.3034978958323907E-2</v>
      </c>
      <c r="E201" s="19">
        <f>E193/E197</f>
        <v>7.5928548586047792E-2</v>
      </c>
      <c r="F201" s="19">
        <f>F193/F197</f>
        <v>8.1098546042003228E-2</v>
      </c>
      <c r="G201" s="19">
        <f t="shared" ref="G201:M201" si="105">G193/G197</f>
        <v>8.2854119703730966E-2</v>
      </c>
      <c r="H201" s="19">
        <f t="shared" si="105"/>
        <v>8.5189258546421037E-2</v>
      </c>
      <c r="I201" s="19">
        <f t="shared" si="105"/>
        <v>9.0412342731196624E-2</v>
      </c>
      <c r="J201" s="19">
        <f t="shared" si="105"/>
        <v>9.4476137470432722E-2</v>
      </c>
      <c r="K201" s="19">
        <f t="shared" si="105"/>
        <v>0.10113465866466617</v>
      </c>
      <c r="L201" s="19">
        <f t="shared" si="105"/>
        <v>0.10289766589959141</v>
      </c>
      <c r="M201" s="19">
        <f t="shared" si="105"/>
        <v>0.10695362685797347</v>
      </c>
      <c r="N201" s="19">
        <f t="shared" ref="N201:O201" si="106">N193/N197</f>
        <v>0.1089333704012603</v>
      </c>
      <c r="O201" s="19">
        <f t="shared" si="106"/>
        <v>0.11257468766974471</v>
      </c>
      <c r="P201" s="19">
        <f t="shared" ref="P201:Q201" si="107">P193/P197</f>
        <v>0.11494972067039107</v>
      </c>
      <c r="Q201" s="19">
        <f t="shared" si="107"/>
        <v>0.11585660875302398</v>
      </c>
      <c r="R201" s="19">
        <f t="shared" ref="R201:S201" si="108">R193/R197</f>
        <v>0.11784221638157612</v>
      </c>
      <c r="S201" s="19">
        <f t="shared" si="108"/>
        <v>0.1163676842060196</v>
      </c>
      <c r="T201" s="19">
        <f t="shared" ref="T201" si="109">T193/T197</f>
        <v>0.11588800881019951</v>
      </c>
    </row>
    <row r="202" spans="1:20" ht="69" thickBot="1" x14ac:dyDescent="0.25">
      <c r="A202" s="16" t="s">
        <v>23</v>
      </c>
      <c r="B202" s="19"/>
      <c r="C202" s="19">
        <f t="shared" ref="C202:K202" si="110">(C201-B201)</f>
        <v>4.3151669109042778E-3</v>
      </c>
      <c r="D202" s="19">
        <f t="shared" si="110"/>
        <v>1.5293124715457102E-3</v>
      </c>
      <c r="E202" s="19">
        <f t="shared" si="110"/>
        <v>2.8935696277238854E-3</v>
      </c>
      <c r="F202" s="19">
        <f t="shared" si="110"/>
        <v>5.1699974559554357E-3</v>
      </c>
      <c r="G202" s="19">
        <f t="shared" si="110"/>
        <v>1.7555736617277384E-3</v>
      </c>
      <c r="H202" s="19">
        <f t="shared" si="110"/>
        <v>2.335138842690071E-3</v>
      </c>
      <c r="I202" s="19">
        <f t="shared" si="110"/>
        <v>5.2230841847755866E-3</v>
      </c>
      <c r="J202" s="19">
        <f t="shared" si="110"/>
        <v>4.0637947392360985E-3</v>
      </c>
      <c r="K202" s="19">
        <f t="shared" si="110"/>
        <v>6.6585211942334493E-3</v>
      </c>
      <c r="L202" s="19">
        <f t="shared" ref="L202:T202" si="111">(L201-K201)</f>
        <v>1.7630072349252429E-3</v>
      </c>
      <c r="M202" s="19">
        <f t="shared" si="111"/>
        <v>4.0559609583820516E-3</v>
      </c>
      <c r="N202" s="19">
        <f t="shared" si="111"/>
        <v>1.9797435432868382E-3</v>
      </c>
      <c r="O202" s="19">
        <f t="shared" si="111"/>
        <v>3.6413172684844064E-3</v>
      </c>
      <c r="P202" s="19">
        <f t="shared" si="111"/>
        <v>2.3750330006463566E-3</v>
      </c>
      <c r="Q202" s="19">
        <f t="shared" si="111"/>
        <v>9.0688808263290899E-4</v>
      </c>
      <c r="R202" s="19">
        <f t="shared" si="111"/>
        <v>1.9856076285521412E-3</v>
      </c>
      <c r="S202" s="19">
        <f t="shared" si="111"/>
        <v>-1.4745321755565144E-3</v>
      </c>
      <c r="T202" s="19">
        <f t="shared" si="111"/>
        <v>-4.7967539582009777E-4</v>
      </c>
    </row>
    <row r="203" spans="1:20" ht="69" thickBot="1" x14ac:dyDescent="0.25">
      <c r="A203" s="16" t="s">
        <v>24</v>
      </c>
      <c r="B203" s="19"/>
      <c r="C203" s="19"/>
      <c r="D203" s="19"/>
      <c r="E203" s="19"/>
      <c r="F203" s="19"/>
      <c r="G203" s="19">
        <f>G201-B201</f>
        <v>1.5663620127857047E-2</v>
      </c>
      <c r="H203" s="19">
        <f t="shared" ref="H203:K203" si="112">H201-C201</f>
        <v>1.3683592059642841E-2</v>
      </c>
      <c r="I203" s="19">
        <f t="shared" si="112"/>
        <v>1.7377363772872717E-2</v>
      </c>
      <c r="J203" s="19">
        <f t="shared" si="112"/>
        <v>1.854758888438493E-2</v>
      </c>
      <c r="K203" s="19">
        <f t="shared" si="112"/>
        <v>2.0036112622662944E-2</v>
      </c>
      <c r="L203" s="19">
        <f t="shared" ref="L203:T203" si="113">L201-G201</f>
        <v>2.0043546195860448E-2</v>
      </c>
      <c r="M203" s="19">
        <f t="shared" si="113"/>
        <v>2.1764368311552429E-2</v>
      </c>
      <c r="N203" s="19">
        <f t="shared" si="113"/>
        <v>1.8521027670063681E-2</v>
      </c>
      <c r="O203" s="19">
        <f t="shared" si="113"/>
        <v>1.8098550199311988E-2</v>
      </c>
      <c r="P203" s="19">
        <f t="shared" si="113"/>
        <v>1.3815062005724896E-2</v>
      </c>
      <c r="Q203" s="19">
        <f t="shared" si="113"/>
        <v>1.2958942853432562E-2</v>
      </c>
      <c r="R203" s="19">
        <f t="shared" si="113"/>
        <v>1.0888589523602651E-2</v>
      </c>
      <c r="S203" s="19">
        <f t="shared" si="113"/>
        <v>7.4343138047592988E-3</v>
      </c>
      <c r="T203" s="19">
        <f t="shared" si="113"/>
        <v>3.3133211404547946E-3</v>
      </c>
    </row>
    <row r="204" spans="1:20" ht="69" thickBot="1" x14ac:dyDescent="0.25">
      <c r="A204" s="16" t="s">
        <v>25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>
        <f t="shared" ref="L204:T204" si="114">L201-B201</f>
        <v>3.5707166323717496E-2</v>
      </c>
      <c r="M204" s="19">
        <f t="shared" si="114"/>
        <v>3.544796037119527E-2</v>
      </c>
      <c r="N204" s="19">
        <f t="shared" si="114"/>
        <v>3.5898391442936398E-2</v>
      </c>
      <c r="O204" s="19">
        <f t="shared" si="114"/>
        <v>3.6646139083696919E-2</v>
      </c>
      <c r="P204" s="19">
        <f t="shared" si="114"/>
        <v>3.385117462838784E-2</v>
      </c>
      <c r="Q204" s="19">
        <f t="shared" si="114"/>
        <v>3.300248904929301E-2</v>
      </c>
      <c r="R204" s="19">
        <f t="shared" si="114"/>
        <v>3.265295783515508E-2</v>
      </c>
      <c r="S204" s="19">
        <f t="shared" si="114"/>
        <v>2.5955341474822979E-2</v>
      </c>
      <c r="T204" s="19">
        <f t="shared" si="114"/>
        <v>2.1411871339766783E-2</v>
      </c>
    </row>
    <row r="208" spans="1:20" ht="16" x14ac:dyDescent="0.2">
      <c r="A208" s="40" t="s">
        <v>54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42"/>
    </row>
    <row r="209" spans="1:20" ht="17" thickBo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20" ht="18" thickBot="1" x14ac:dyDescent="0.25">
      <c r="A210" s="10"/>
      <c r="B210" s="10" t="s">
        <v>0</v>
      </c>
      <c r="C210" s="10" t="s">
        <v>1</v>
      </c>
      <c r="D210" s="10" t="s">
        <v>2</v>
      </c>
      <c r="E210" s="10" t="s">
        <v>3</v>
      </c>
      <c r="F210" s="10" t="s">
        <v>4</v>
      </c>
      <c r="G210" s="10" t="s">
        <v>5</v>
      </c>
      <c r="H210" s="10" t="s">
        <v>6</v>
      </c>
      <c r="I210" s="10" t="s">
        <v>7</v>
      </c>
      <c r="J210" s="10" t="s">
        <v>8</v>
      </c>
      <c r="K210" s="10" t="s">
        <v>9</v>
      </c>
      <c r="L210" s="10" t="s">
        <v>10</v>
      </c>
      <c r="M210" s="10" t="s">
        <v>30</v>
      </c>
      <c r="N210" s="10" t="s">
        <v>36</v>
      </c>
      <c r="O210" s="10" t="s">
        <v>39</v>
      </c>
      <c r="P210" s="10" t="s">
        <v>40</v>
      </c>
      <c r="Q210" s="10" t="s">
        <v>41</v>
      </c>
      <c r="R210" s="10" t="s">
        <v>42</v>
      </c>
      <c r="S210" s="10" t="s">
        <v>43</v>
      </c>
      <c r="T210" s="10" t="s">
        <v>46</v>
      </c>
    </row>
    <row r="211" spans="1:20" ht="18" thickBot="1" x14ac:dyDescent="0.25">
      <c r="A211" s="5" t="s">
        <v>11</v>
      </c>
      <c r="B211" s="11">
        <v>38</v>
      </c>
      <c r="C211" s="11">
        <v>33</v>
      </c>
      <c r="D211" s="11">
        <v>36</v>
      </c>
      <c r="E211" s="11">
        <v>40</v>
      </c>
      <c r="F211" s="13">
        <v>36</v>
      </c>
      <c r="G211" s="12">
        <v>40</v>
      </c>
      <c r="H211" s="12">
        <v>35</v>
      </c>
      <c r="I211" s="12">
        <v>35</v>
      </c>
      <c r="J211" s="12">
        <v>30</v>
      </c>
      <c r="K211" s="12">
        <v>37</v>
      </c>
      <c r="L211" s="12">
        <v>47</v>
      </c>
      <c r="M211" s="12">
        <v>35</v>
      </c>
      <c r="N211" s="12">
        <v>57</v>
      </c>
      <c r="O211" s="12">
        <v>43</v>
      </c>
      <c r="P211" s="12">
        <v>53</v>
      </c>
      <c r="Q211" s="12">
        <v>45</v>
      </c>
      <c r="R211" s="12">
        <v>44</v>
      </c>
      <c r="S211" s="12">
        <v>24</v>
      </c>
      <c r="T211" s="12">
        <v>33</v>
      </c>
    </row>
    <row r="212" spans="1:20" ht="17" thickBot="1" x14ac:dyDescent="0.25">
      <c r="A212" s="5">
        <v>1</v>
      </c>
      <c r="B212" s="11">
        <v>31</v>
      </c>
      <c r="C212" s="11">
        <v>32</v>
      </c>
      <c r="D212" s="11">
        <v>32</v>
      </c>
      <c r="E212" s="11">
        <v>36</v>
      </c>
      <c r="F212" s="13">
        <v>41</v>
      </c>
      <c r="G212" s="12">
        <v>39</v>
      </c>
      <c r="H212" s="12">
        <v>36</v>
      </c>
      <c r="I212" s="12">
        <v>28</v>
      </c>
      <c r="J212" s="12">
        <v>36</v>
      </c>
      <c r="K212" s="12">
        <v>28</v>
      </c>
      <c r="L212" s="12">
        <v>37</v>
      </c>
      <c r="M212" s="12">
        <v>44</v>
      </c>
      <c r="N212" s="12">
        <v>43</v>
      </c>
      <c r="O212" s="12">
        <v>57</v>
      </c>
      <c r="P212" s="12">
        <v>44</v>
      </c>
      <c r="Q212" s="101">
        <v>62</v>
      </c>
      <c r="R212" s="101">
        <v>46</v>
      </c>
      <c r="S212" s="101">
        <v>47</v>
      </c>
      <c r="T212" s="108">
        <v>30</v>
      </c>
    </row>
    <row r="213" spans="1:20" ht="17" thickBot="1" x14ac:dyDescent="0.25">
      <c r="A213" s="5">
        <v>2</v>
      </c>
      <c r="B213" s="11">
        <v>36</v>
      </c>
      <c r="C213" s="11">
        <v>29</v>
      </c>
      <c r="D213" s="11">
        <v>28</v>
      </c>
      <c r="E213" s="11">
        <v>33</v>
      </c>
      <c r="F213" s="13">
        <v>32</v>
      </c>
      <c r="G213" s="12">
        <v>41</v>
      </c>
      <c r="H213" s="12">
        <v>27</v>
      </c>
      <c r="I213" s="12">
        <v>33</v>
      </c>
      <c r="J213" s="12">
        <v>26</v>
      </c>
      <c r="K213" s="12">
        <v>30</v>
      </c>
      <c r="L213" s="12">
        <v>28</v>
      </c>
      <c r="M213" s="12">
        <v>33</v>
      </c>
      <c r="N213" s="12">
        <v>43</v>
      </c>
      <c r="O213" s="12">
        <v>42</v>
      </c>
      <c r="P213" s="12">
        <v>54</v>
      </c>
      <c r="Q213" s="101">
        <v>39</v>
      </c>
      <c r="R213" s="101">
        <v>59</v>
      </c>
      <c r="S213" s="101">
        <v>36</v>
      </c>
      <c r="T213" s="108">
        <v>46</v>
      </c>
    </row>
    <row r="214" spans="1:20" ht="17" thickBot="1" x14ac:dyDescent="0.25">
      <c r="A214" s="5">
        <v>3</v>
      </c>
      <c r="B214" s="11">
        <v>26</v>
      </c>
      <c r="C214" s="11">
        <v>35</v>
      </c>
      <c r="D214" s="11">
        <v>23</v>
      </c>
      <c r="E214" s="11">
        <v>27</v>
      </c>
      <c r="F214" s="13">
        <v>29</v>
      </c>
      <c r="G214" s="12">
        <v>31</v>
      </c>
      <c r="H214" s="12">
        <v>33</v>
      </c>
      <c r="I214" s="12">
        <v>20</v>
      </c>
      <c r="J214" s="12">
        <v>31</v>
      </c>
      <c r="K214" s="12">
        <v>22</v>
      </c>
      <c r="L214" s="12">
        <v>27</v>
      </c>
      <c r="M214" s="12">
        <v>25</v>
      </c>
      <c r="N214" s="12">
        <v>36</v>
      </c>
      <c r="O214" s="12">
        <v>41</v>
      </c>
      <c r="P214" s="12">
        <v>38</v>
      </c>
      <c r="Q214" s="101">
        <v>48</v>
      </c>
      <c r="R214" s="101">
        <v>36</v>
      </c>
      <c r="S214" s="101">
        <v>54</v>
      </c>
      <c r="T214" s="108">
        <v>33</v>
      </c>
    </row>
    <row r="215" spans="1:20" ht="17" thickBot="1" x14ac:dyDescent="0.25">
      <c r="A215" s="5">
        <v>4</v>
      </c>
      <c r="B215" s="11">
        <v>24</v>
      </c>
      <c r="C215" s="11">
        <v>24</v>
      </c>
      <c r="D215" s="11">
        <v>35</v>
      </c>
      <c r="E215" s="11">
        <v>22</v>
      </c>
      <c r="F215" s="13">
        <v>21</v>
      </c>
      <c r="G215" s="12">
        <v>28</v>
      </c>
      <c r="H215" s="12">
        <v>29</v>
      </c>
      <c r="I215" s="12">
        <v>30</v>
      </c>
      <c r="J215" s="12">
        <v>20</v>
      </c>
      <c r="K215" s="12">
        <v>27</v>
      </c>
      <c r="L215" s="12">
        <v>20</v>
      </c>
      <c r="M215" s="12">
        <v>25</v>
      </c>
      <c r="N215" s="12">
        <v>28</v>
      </c>
      <c r="O215" s="12">
        <v>35</v>
      </c>
      <c r="P215" s="12">
        <v>38</v>
      </c>
      <c r="Q215" s="101">
        <v>37</v>
      </c>
      <c r="R215" s="101">
        <v>40</v>
      </c>
      <c r="S215" s="101">
        <v>32</v>
      </c>
      <c r="T215" s="108">
        <v>51</v>
      </c>
    </row>
    <row r="216" spans="1:20" ht="17" thickBot="1" x14ac:dyDescent="0.25">
      <c r="A216" s="5">
        <v>5</v>
      </c>
      <c r="B216" s="11">
        <v>18</v>
      </c>
      <c r="C216" s="11">
        <v>43</v>
      </c>
      <c r="D216" s="11">
        <v>19</v>
      </c>
      <c r="E216" s="11">
        <v>37</v>
      </c>
      <c r="F216" s="13">
        <v>22</v>
      </c>
      <c r="G216" s="12">
        <v>22</v>
      </c>
      <c r="H216" s="12">
        <v>25</v>
      </c>
      <c r="I216" s="12">
        <v>27</v>
      </c>
      <c r="J216" s="12">
        <v>29</v>
      </c>
      <c r="K216" s="12">
        <v>19</v>
      </c>
      <c r="L216" s="12">
        <v>27</v>
      </c>
      <c r="M216" s="12">
        <v>19</v>
      </c>
      <c r="N216" s="12">
        <v>25</v>
      </c>
      <c r="O216" s="12">
        <v>28</v>
      </c>
      <c r="P216" s="12">
        <v>34</v>
      </c>
      <c r="Q216" s="101">
        <v>35</v>
      </c>
      <c r="R216" s="101">
        <v>34</v>
      </c>
      <c r="S216" s="101">
        <v>37</v>
      </c>
      <c r="T216" s="108">
        <v>32</v>
      </c>
    </row>
    <row r="217" spans="1:20" ht="17" thickBot="1" x14ac:dyDescent="0.25">
      <c r="A217" s="5">
        <v>6</v>
      </c>
      <c r="B217" s="11">
        <v>19</v>
      </c>
      <c r="C217" s="11">
        <v>30</v>
      </c>
      <c r="D217" s="11">
        <v>42</v>
      </c>
      <c r="E217" s="11">
        <v>22</v>
      </c>
      <c r="F217" s="13">
        <f>26+29</f>
        <v>55</v>
      </c>
      <c r="G217" s="12">
        <v>34</v>
      </c>
      <c r="H217" s="12">
        <v>30</v>
      </c>
      <c r="I217" s="12">
        <v>24</v>
      </c>
      <c r="J217" s="12">
        <v>25</v>
      </c>
      <c r="K217" s="12">
        <v>22</v>
      </c>
      <c r="L217" s="12">
        <v>18</v>
      </c>
      <c r="M217" s="12">
        <v>24</v>
      </c>
      <c r="N217" s="12">
        <v>17</v>
      </c>
      <c r="O217" s="12">
        <v>25</v>
      </c>
      <c r="P217" s="12">
        <v>26</v>
      </c>
      <c r="Q217" s="101">
        <v>33</v>
      </c>
      <c r="R217" s="101">
        <v>36</v>
      </c>
      <c r="S217" s="101">
        <v>27</v>
      </c>
      <c r="T217" s="108">
        <v>37</v>
      </c>
    </row>
    <row r="218" spans="1:20" ht="17" thickBot="1" x14ac:dyDescent="0.25">
      <c r="A218" s="5">
        <v>7</v>
      </c>
      <c r="B218" s="11">
        <v>18</v>
      </c>
      <c r="C218" s="11">
        <v>19</v>
      </c>
      <c r="D218" s="11">
        <v>29</v>
      </c>
      <c r="E218" s="11">
        <v>36</v>
      </c>
      <c r="F218" s="13">
        <v>21</v>
      </c>
      <c r="G218" s="12">
        <v>40</v>
      </c>
      <c r="H218" s="12">
        <v>19</v>
      </c>
      <c r="I218" s="12">
        <v>20</v>
      </c>
      <c r="J218" s="12">
        <v>24</v>
      </c>
      <c r="K218" s="12">
        <v>24</v>
      </c>
      <c r="L218" s="12">
        <v>21</v>
      </c>
      <c r="M218" s="12">
        <v>20</v>
      </c>
      <c r="N218" s="12">
        <v>25</v>
      </c>
      <c r="O218" s="12">
        <v>17</v>
      </c>
      <c r="P218" s="12">
        <v>25</v>
      </c>
      <c r="Q218" s="101">
        <v>24</v>
      </c>
      <c r="R218" s="101">
        <v>31</v>
      </c>
      <c r="S218" s="101">
        <v>32</v>
      </c>
      <c r="T218" s="108">
        <v>27</v>
      </c>
    </row>
    <row r="219" spans="1:20" ht="17" thickBot="1" x14ac:dyDescent="0.25">
      <c r="A219" s="5">
        <v>8</v>
      </c>
      <c r="B219" s="11">
        <v>23</v>
      </c>
      <c r="C219" s="11">
        <v>18</v>
      </c>
      <c r="D219" s="11">
        <v>19</v>
      </c>
      <c r="E219" s="11">
        <v>26</v>
      </c>
      <c r="F219" s="13">
        <v>26</v>
      </c>
      <c r="G219" s="12">
        <v>18</v>
      </c>
      <c r="H219" s="12">
        <v>29</v>
      </c>
      <c r="I219" s="12">
        <v>17</v>
      </c>
      <c r="J219" s="12">
        <v>17</v>
      </c>
      <c r="K219" s="12">
        <v>23</v>
      </c>
      <c r="L219" s="12">
        <v>23</v>
      </c>
      <c r="M219" s="12">
        <v>17</v>
      </c>
      <c r="N219" s="12">
        <v>14</v>
      </c>
      <c r="O219" s="12">
        <v>24</v>
      </c>
      <c r="P219" s="12">
        <v>16</v>
      </c>
      <c r="Q219" s="101">
        <v>22</v>
      </c>
      <c r="R219" s="101">
        <v>21</v>
      </c>
      <c r="S219" s="101">
        <v>30</v>
      </c>
      <c r="T219" s="108">
        <v>29</v>
      </c>
    </row>
    <row r="220" spans="1:20" ht="17" thickBot="1" x14ac:dyDescent="0.25">
      <c r="A220" s="5">
        <v>9</v>
      </c>
      <c r="B220" s="11">
        <v>20</v>
      </c>
      <c r="C220" s="11">
        <v>23</v>
      </c>
      <c r="D220" s="11">
        <v>18</v>
      </c>
      <c r="E220" s="11">
        <v>18</v>
      </c>
      <c r="F220" s="13">
        <v>21</v>
      </c>
      <c r="G220" s="12">
        <v>25</v>
      </c>
      <c r="H220" s="12">
        <v>17</v>
      </c>
      <c r="I220" s="12">
        <v>28</v>
      </c>
      <c r="J220" s="12">
        <v>17</v>
      </c>
      <c r="K220" s="12">
        <v>16</v>
      </c>
      <c r="L220" s="12">
        <v>19</v>
      </c>
      <c r="M220" s="12">
        <v>24</v>
      </c>
      <c r="N220" s="12">
        <v>15</v>
      </c>
      <c r="O220" s="12">
        <v>13</v>
      </c>
      <c r="P220" s="12">
        <v>23</v>
      </c>
      <c r="Q220" s="101">
        <v>18</v>
      </c>
      <c r="R220" s="101">
        <v>19</v>
      </c>
      <c r="S220" s="101">
        <v>12</v>
      </c>
      <c r="T220" s="108">
        <v>29</v>
      </c>
    </row>
    <row r="221" spans="1:20" ht="17" thickBot="1" x14ac:dyDescent="0.25">
      <c r="A221" s="5">
        <v>10</v>
      </c>
      <c r="B221" s="11">
        <v>17</v>
      </c>
      <c r="C221" s="11">
        <v>12</v>
      </c>
      <c r="D221" s="11">
        <v>18</v>
      </c>
      <c r="E221" s="11">
        <v>11</v>
      </c>
      <c r="F221" s="11" t="s">
        <v>29</v>
      </c>
      <c r="G221" s="12">
        <v>17</v>
      </c>
      <c r="H221" s="12">
        <v>21</v>
      </c>
      <c r="I221" s="12">
        <v>14</v>
      </c>
      <c r="J221" s="12">
        <v>28</v>
      </c>
      <c r="K221" s="12">
        <v>13</v>
      </c>
      <c r="L221" s="12">
        <v>15</v>
      </c>
      <c r="M221" s="12">
        <v>15</v>
      </c>
      <c r="N221" s="12">
        <v>20</v>
      </c>
      <c r="O221" s="12">
        <v>16</v>
      </c>
      <c r="P221" s="12">
        <v>10</v>
      </c>
      <c r="Q221" s="101">
        <v>22</v>
      </c>
      <c r="R221" s="101">
        <v>15</v>
      </c>
      <c r="S221" s="101">
        <v>12</v>
      </c>
      <c r="T221" s="108">
        <v>14</v>
      </c>
    </row>
    <row r="222" spans="1:20" ht="17" thickBot="1" x14ac:dyDescent="0.25">
      <c r="A222" s="5">
        <v>11</v>
      </c>
      <c r="B222" s="11">
        <v>18</v>
      </c>
      <c r="C222" s="11">
        <v>17</v>
      </c>
      <c r="D222" s="11">
        <v>10</v>
      </c>
      <c r="E222" s="11">
        <v>16</v>
      </c>
      <c r="F222" s="13">
        <v>10</v>
      </c>
      <c r="G222" s="11" t="s">
        <v>29</v>
      </c>
      <c r="H222" s="12">
        <v>17</v>
      </c>
      <c r="I222" s="12">
        <v>16</v>
      </c>
      <c r="J222" s="12">
        <v>13</v>
      </c>
      <c r="K222" s="12">
        <v>27</v>
      </c>
      <c r="L222" s="12">
        <v>12</v>
      </c>
      <c r="M222" s="12">
        <v>13</v>
      </c>
      <c r="N222" s="12">
        <v>16</v>
      </c>
      <c r="O222" s="12">
        <v>17</v>
      </c>
      <c r="P222" s="12">
        <v>13</v>
      </c>
      <c r="Q222" s="101">
        <v>10</v>
      </c>
      <c r="R222" s="101">
        <v>17</v>
      </c>
      <c r="S222" s="101">
        <v>13</v>
      </c>
      <c r="T222" s="108">
        <v>8</v>
      </c>
    </row>
    <row r="223" spans="1:20" ht="17" thickBot="1" x14ac:dyDescent="0.25">
      <c r="A223" s="5">
        <v>12</v>
      </c>
      <c r="B223" s="11" t="s">
        <v>29</v>
      </c>
      <c r="C223" s="11">
        <v>17</v>
      </c>
      <c r="D223" s="11">
        <v>16</v>
      </c>
      <c r="E223" s="11" t="s">
        <v>29</v>
      </c>
      <c r="F223" s="13">
        <v>12</v>
      </c>
      <c r="G223" s="11" t="s">
        <v>29</v>
      </c>
      <c r="H223" s="11" t="s">
        <v>29</v>
      </c>
      <c r="I223" s="11" t="s">
        <v>29</v>
      </c>
      <c r="J223" s="12">
        <v>14</v>
      </c>
      <c r="K223" s="12">
        <v>12</v>
      </c>
      <c r="L223" s="12">
        <v>25</v>
      </c>
      <c r="M223" s="12">
        <v>11</v>
      </c>
      <c r="N223" s="12">
        <v>13</v>
      </c>
      <c r="O223" s="12">
        <v>10</v>
      </c>
      <c r="P223" s="12">
        <v>16</v>
      </c>
      <c r="Q223" s="101">
        <v>12</v>
      </c>
      <c r="R223" s="101">
        <v>9</v>
      </c>
      <c r="S223" s="101">
        <v>16</v>
      </c>
      <c r="T223" s="108">
        <v>5</v>
      </c>
    </row>
    <row r="224" spans="1:20" ht="18" thickBot="1" x14ac:dyDescent="0.25">
      <c r="A224" s="5" t="s">
        <v>13</v>
      </c>
      <c r="B224" s="11"/>
      <c r="C224" s="11"/>
      <c r="D224" s="11"/>
      <c r="E224" s="11"/>
      <c r="F224" s="1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35" thickBot="1" x14ac:dyDescent="0.25">
      <c r="A225" s="16" t="s">
        <v>14</v>
      </c>
      <c r="B225" s="11" t="s">
        <v>29</v>
      </c>
      <c r="C225" s="17">
        <v>332</v>
      </c>
      <c r="D225" s="17">
        <v>325</v>
      </c>
      <c r="E225" s="35" t="s">
        <v>29</v>
      </c>
      <c r="F225" s="35" t="s">
        <v>29</v>
      </c>
      <c r="G225" s="21">
        <f>SUM(G211:G221)</f>
        <v>335</v>
      </c>
      <c r="H225" s="36" t="s">
        <v>29</v>
      </c>
      <c r="I225" s="36" t="s">
        <v>29</v>
      </c>
      <c r="J225" s="17">
        <v>310</v>
      </c>
      <c r="K225" s="17">
        <v>300</v>
      </c>
      <c r="L225" s="17">
        <v>319</v>
      </c>
      <c r="M225" s="17">
        <f t="shared" ref="M225:R225" si="115">SUM(M211:M223)</f>
        <v>305</v>
      </c>
      <c r="N225" s="17">
        <f t="shared" si="115"/>
        <v>352</v>
      </c>
      <c r="O225" s="17">
        <f t="shared" si="115"/>
        <v>368</v>
      </c>
      <c r="P225" s="17">
        <f t="shared" si="115"/>
        <v>390</v>
      </c>
      <c r="Q225" s="17">
        <f t="shared" si="115"/>
        <v>407</v>
      </c>
      <c r="R225" s="17">
        <f t="shared" si="115"/>
        <v>407</v>
      </c>
      <c r="S225" s="17">
        <f t="shared" ref="S225:T225" si="116">SUM(S211:S223)</f>
        <v>372</v>
      </c>
      <c r="T225" s="109">
        <f t="shared" ref="T225" si="117">SUM(T211:T223)</f>
        <v>374</v>
      </c>
    </row>
    <row r="226" spans="1:20" ht="52" thickBot="1" x14ac:dyDescent="0.25">
      <c r="A226" s="16" t="s">
        <v>28</v>
      </c>
      <c r="B226" s="18"/>
      <c r="C226" s="19" t="e">
        <f>((C225-B225)/B225)</f>
        <v>#VALUE!</v>
      </c>
      <c r="D226" s="19">
        <f>((D225-C225)/C225)</f>
        <v>-2.1084337349397589E-2</v>
      </c>
      <c r="E226" s="19" t="e">
        <f>((E225-D225)/D225)</f>
        <v>#VALUE!</v>
      </c>
      <c r="F226" s="19" t="e">
        <f>((F225-E225)/E225)</f>
        <v>#VALUE!</v>
      </c>
      <c r="G226" s="19" t="e">
        <f t="shared" ref="G226:T226" si="118">((G225-F225)/F225)</f>
        <v>#VALUE!</v>
      </c>
      <c r="H226" s="19" t="e">
        <f t="shared" si="118"/>
        <v>#VALUE!</v>
      </c>
      <c r="I226" s="19" t="e">
        <f t="shared" si="118"/>
        <v>#VALUE!</v>
      </c>
      <c r="J226" s="19" t="e">
        <f t="shared" si="118"/>
        <v>#VALUE!</v>
      </c>
      <c r="K226" s="19">
        <f t="shared" si="118"/>
        <v>-3.2258064516129031E-2</v>
      </c>
      <c r="L226" s="19">
        <f t="shared" si="118"/>
        <v>6.3333333333333339E-2</v>
      </c>
      <c r="M226" s="19">
        <f t="shared" si="118"/>
        <v>-4.3887147335423198E-2</v>
      </c>
      <c r="N226" s="19">
        <f t="shared" si="118"/>
        <v>0.1540983606557377</v>
      </c>
      <c r="O226" s="19">
        <f t="shared" si="118"/>
        <v>4.5454545454545456E-2</v>
      </c>
      <c r="P226" s="19">
        <f t="shared" si="118"/>
        <v>5.9782608695652176E-2</v>
      </c>
      <c r="Q226" s="19">
        <f t="shared" si="118"/>
        <v>4.3589743589743588E-2</v>
      </c>
      <c r="R226" s="19">
        <f t="shared" si="118"/>
        <v>0</v>
      </c>
      <c r="S226" s="19">
        <f t="shared" si="118"/>
        <v>-8.5995085995085999E-2</v>
      </c>
      <c r="T226" s="19">
        <f t="shared" si="118"/>
        <v>5.3763440860215058E-3</v>
      </c>
    </row>
    <row r="227" spans="1:20" ht="69" thickBot="1" x14ac:dyDescent="0.25">
      <c r="A227" s="16" t="s">
        <v>16</v>
      </c>
      <c r="B227" s="19"/>
      <c r="C227" s="19"/>
      <c r="D227" s="19"/>
      <c r="E227" s="19"/>
      <c r="F227" s="19"/>
      <c r="G227" s="19" t="e">
        <f t="shared" ref="G227:L227" si="119">(G225-B225)/B225</f>
        <v>#VALUE!</v>
      </c>
      <c r="H227" s="19" t="e">
        <f t="shared" si="119"/>
        <v>#VALUE!</v>
      </c>
      <c r="I227" s="19" t="e">
        <f t="shared" si="119"/>
        <v>#VALUE!</v>
      </c>
      <c r="J227" s="19" t="e">
        <f t="shared" si="119"/>
        <v>#VALUE!</v>
      </c>
      <c r="K227" s="19" t="e">
        <f t="shared" si="119"/>
        <v>#VALUE!</v>
      </c>
      <c r="L227" s="19">
        <f t="shared" si="119"/>
        <v>-4.7761194029850747E-2</v>
      </c>
      <c r="M227" s="19" t="s">
        <v>29</v>
      </c>
      <c r="N227" s="19" t="s">
        <v>29</v>
      </c>
      <c r="O227" s="19" t="s">
        <v>29</v>
      </c>
      <c r="P227" s="19" t="s">
        <v>29</v>
      </c>
      <c r="Q227" s="19" t="s">
        <v>29</v>
      </c>
      <c r="R227" s="19" t="s">
        <v>29</v>
      </c>
      <c r="S227" s="19" t="s">
        <v>29</v>
      </c>
      <c r="T227" s="19" t="s">
        <v>29</v>
      </c>
    </row>
    <row r="228" spans="1:20" ht="86" thickBot="1" x14ac:dyDescent="0.25">
      <c r="A228" s="16" t="s">
        <v>17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 t="e">
        <f t="shared" ref="L228:T228" si="120">(L225-B225)/B225</f>
        <v>#VALUE!</v>
      </c>
      <c r="M228" s="19">
        <f t="shared" si="120"/>
        <v>-8.1325301204819275E-2</v>
      </c>
      <c r="N228" s="19">
        <f t="shared" si="120"/>
        <v>8.3076923076923076E-2</v>
      </c>
      <c r="O228" s="19" t="e">
        <f t="shared" si="120"/>
        <v>#VALUE!</v>
      </c>
      <c r="P228" s="19" t="e">
        <f t="shared" si="120"/>
        <v>#VALUE!</v>
      </c>
      <c r="Q228" s="19">
        <f t="shared" si="120"/>
        <v>0.21492537313432836</v>
      </c>
      <c r="R228" s="19" t="e">
        <f t="shared" si="120"/>
        <v>#VALUE!</v>
      </c>
      <c r="S228" s="19" t="e">
        <f t="shared" si="120"/>
        <v>#VALUE!</v>
      </c>
      <c r="T228" s="19">
        <f t="shared" si="120"/>
        <v>0.20645161290322581</v>
      </c>
    </row>
    <row r="229" spans="1:20" ht="35" thickBot="1" x14ac:dyDescent="0.25">
      <c r="A229" s="16" t="s">
        <v>18</v>
      </c>
      <c r="B229" s="20">
        <v>7393</v>
      </c>
      <c r="C229" s="20">
        <v>7201</v>
      </c>
      <c r="D229" s="20">
        <v>6960</v>
      </c>
      <c r="E229" s="20">
        <v>6792</v>
      </c>
      <c r="F229" s="20">
        <v>6424</v>
      </c>
      <c r="G229" s="29">
        <v>6287</v>
      </c>
      <c r="H229" s="29">
        <v>6055</v>
      </c>
      <c r="I229" s="29">
        <v>5520</v>
      </c>
      <c r="J229" s="29">
        <v>5206</v>
      </c>
      <c r="K229" s="29">
        <v>5046</v>
      </c>
      <c r="L229" s="29">
        <v>4947</v>
      </c>
      <c r="M229" s="29">
        <v>4641</v>
      </c>
      <c r="N229" s="29">
        <v>4590</v>
      </c>
      <c r="O229" s="29">
        <v>4640</v>
      </c>
      <c r="P229" s="29">
        <v>4696</v>
      </c>
      <c r="Q229" s="29">
        <v>4743</v>
      </c>
      <c r="R229" s="29">
        <v>4645</v>
      </c>
      <c r="S229" s="29">
        <v>4468</v>
      </c>
      <c r="T229" s="29">
        <v>4479</v>
      </c>
    </row>
    <row r="230" spans="1:20" ht="69" thickBot="1" x14ac:dyDescent="0.25">
      <c r="A230" s="16" t="s">
        <v>19</v>
      </c>
      <c r="B230" s="22"/>
      <c r="C230" s="19">
        <f t="shared" ref="C230:T230" si="121">(C229-B229)/B229</f>
        <v>-2.5970512647098608E-2</v>
      </c>
      <c r="D230" s="19">
        <f t="shared" si="121"/>
        <v>-3.3467573948062768E-2</v>
      </c>
      <c r="E230" s="19">
        <f t="shared" si="121"/>
        <v>-2.4137931034482758E-2</v>
      </c>
      <c r="F230" s="19">
        <f t="shared" si="121"/>
        <v>-5.418138987043581E-2</v>
      </c>
      <c r="G230" s="19">
        <f t="shared" si="121"/>
        <v>-2.1326276463262763E-2</v>
      </c>
      <c r="H230" s="19">
        <f t="shared" si="121"/>
        <v>-3.6901542866231908E-2</v>
      </c>
      <c r="I230" s="19">
        <f t="shared" si="121"/>
        <v>-8.8356729975227088E-2</v>
      </c>
      <c r="J230" s="19">
        <f t="shared" si="121"/>
        <v>-5.6884057971014493E-2</v>
      </c>
      <c r="K230" s="19">
        <f t="shared" si="121"/>
        <v>-3.0733768728390318E-2</v>
      </c>
      <c r="L230" s="19">
        <f t="shared" si="121"/>
        <v>-1.9619500594530322E-2</v>
      </c>
      <c r="M230" s="19">
        <f t="shared" si="121"/>
        <v>-6.1855670103092786E-2</v>
      </c>
      <c r="N230" s="19">
        <f t="shared" si="121"/>
        <v>-1.098901098901099E-2</v>
      </c>
      <c r="O230" s="19">
        <f t="shared" si="121"/>
        <v>1.0893246187363835E-2</v>
      </c>
      <c r="P230" s="19">
        <f t="shared" si="121"/>
        <v>1.2068965517241379E-2</v>
      </c>
      <c r="Q230" s="19">
        <f t="shared" si="121"/>
        <v>1.0008517887563885E-2</v>
      </c>
      <c r="R230" s="19">
        <f t="shared" si="121"/>
        <v>-2.0662028252161079E-2</v>
      </c>
      <c r="S230" s="19">
        <f t="shared" si="121"/>
        <v>-3.8105489773950486E-2</v>
      </c>
      <c r="T230" s="19">
        <f t="shared" si="121"/>
        <v>2.4619516562220233E-3</v>
      </c>
    </row>
    <row r="231" spans="1:20" ht="69" thickBot="1" x14ac:dyDescent="0.25">
      <c r="A231" s="16" t="s">
        <v>20</v>
      </c>
      <c r="B231" s="22"/>
      <c r="C231" s="23"/>
      <c r="D231" s="23"/>
      <c r="E231" s="23"/>
      <c r="F231" s="23"/>
      <c r="G231" s="19">
        <f t="shared" ref="G231:T231" si="122">(G229-B229)/B229</f>
        <v>-0.14960097389422428</v>
      </c>
      <c r="H231" s="19">
        <f t="shared" si="122"/>
        <v>-0.15914456325510346</v>
      </c>
      <c r="I231" s="19">
        <f t="shared" si="122"/>
        <v>-0.20689655172413793</v>
      </c>
      <c r="J231" s="19">
        <f t="shared" si="122"/>
        <v>-0.23351001177856301</v>
      </c>
      <c r="K231" s="19">
        <f t="shared" si="122"/>
        <v>-0.21450809464508094</v>
      </c>
      <c r="L231" s="19">
        <f t="shared" si="122"/>
        <v>-0.21313822172737396</v>
      </c>
      <c r="M231" s="19">
        <f t="shared" si="122"/>
        <v>-0.23352601156069364</v>
      </c>
      <c r="N231" s="19">
        <f t="shared" si="122"/>
        <v>-0.16847826086956522</v>
      </c>
      <c r="O231" s="19">
        <f t="shared" si="122"/>
        <v>-0.10872070687668076</v>
      </c>
      <c r="P231" s="19">
        <f t="shared" si="122"/>
        <v>-6.9361870788743563E-2</v>
      </c>
      <c r="Q231" s="19">
        <f t="shared" si="122"/>
        <v>-4.1237113402061855E-2</v>
      </c>
      <c r="R231" s="19">
        <f t="shared" si="122"/>
        <v>8.6188321482439127E-4</v>
      </c>
      <c r="S231" s="19">
        <f t="shared" si="122"/>
        <v>-2.6579520697167756E-2</v>
      </c>
      <c r="T231" s="19">
        <f t="shared" si="122"/>
        <v>-3.4698275862068965E-2</v>
      </c>
    </row>
    <row r="232" spans="1:20" ht="86" thickBot="1" x14ac:dyDescent="0.25">
      <c r="A232" s="16" t="s">
        <v>21</v>
      </c>
      <c r="B232" s="22"/>
      <c r="C232" s="23"/>
      <c r="D232" s="23"/>
      <c r="E232" s="23"/>
      <c r="F232" s="23"/>
      <c r="G232" s="19"/>
      <c r="H232" s="19"/>
      <c r="I232" s="19"/>
      <c r="J232" s="19"/>
      <c r="K232" s="19"/>
      <c r="L232" s="19">
        <f t="shared" ref="L232:T232" si="123">(L229-B229)/B229</f>
        <v>-0.33085351007709995</v>
      </c>
      <c r="M232" s="19">
        <f t="shared" si="123"/>
        <v>-0.35550617969726428</v>
      </c>
      <c r="N232" s="19">
        <f t="shared" si="123"/>
        <v>-0.34051724137931033</v>
      </c>
      <c r="O232" s="19">
        <f t="shared" si="123"/>
        <v>-0.31684334511189632</v>
      </c>
      <c r="P232" s="19">
        <f t="shared" si="123"/>
        <v>-0.26899128268991285</v>
      </c>
      <c r="Q232" s="19">
        <f t="shared" si="123"/>
        <v>-0.24558613010975028</v>
      </c>
      <c r="R232" s="19">
        <f t="shared" si="123"/>
        <v>-0.23286540049545829</v>
      </c>
      <c r="S232" s="19">
        <f t="shared" si="123"/>
        <v>-0.19057971014492753</v>
      </c>
      <c r="T232" s="19">
        <f t="shared" si="123"/>
        <v>-0.13964656165962352</v>
      </c>
    </row>
    <row r="233" spans="1:20" ht="52" thickBot="1" x14ac:dyDescent="0.25">
      <c r="A233" s="16" t="s">
        <v>22</v>
      </c>
      <c r="B233" s="19" t="e">
        <f>B225/B229</f>
        <v>#VALUE!</v>
      </c>
      <c r="C233" s="19">
        <f>C225/C229</f>
        <v>4.610470767948896E-2</v>
      </c>
      <c r="D233" s="19">
        <f>D225/D229</f>
        <v>4.6695402298850573E-2</v>
      </c>
      <c r="E233" s="19" t="e">
        <f>E225/E229</f>
        <v>#VALUE!</v>
      </c>
      <c r="F233" s="19" t="e">
        <f>F225/F229</f>
        <v>#VALUE!</v>
      </c>
      <c r="G233" s="19">
        <f t="shared" ref="G233:M233" si="124">G225/G229</f>
        <v>5.3284555431843489E-2</v>
      </c>
      <c r="H233" s="19" t="e">
        <f t="shared" si="124"/>
        <v>#VALUE!</v>
      </c>
      <c r="I233" s="19" t="e">
        <f t="shared" si="124"/>
        <v>#VALUE!</v>
      </c>
      <c r="J233" s="19">
        <f t="shared" si="124"/>
        <v>5.9546676911256244E-2</v>
      </c>
      <c r="K233" s="19">
        <f t="shared" si="124"/>
        <v>5.9453032104637336E-2</v>
      </c>
      <c r="L233" s="19">
        <f t="shared" si="124"/>
        <v>6.4483525368910458E-2</v>
      </c>
      <c r="M233" s="19">
        <f t="shared" si="124"/>
        <v>6.5718595130359839E-2</v>
      </c>
      <c r="N233" s="19">
        <f t="shared" ref="N233:O233" si="125">N225/N229</f>
        <v>7.6688453159041395E-2</v>
      </c>
      <c r="O233" s="19">
        <f t="shared" si="125"/>
        <v>7.9310344827586213E-2</v>
      </c>
      <c r="P233" s="19">
        <f t="shared" ref="P233:Q233" si="126">P225/P229</f>
        <v>8.3049403747870523E-2</v>
      </c>
      <c r="Q233" s="19">
        <f t="shared" si="126"/>
        <v>8.5810668353362846E-2</v>
      </c>
      <c r="R233" s="19">
        <f t="shared" ref="R233:S233" si="127">R225/R229</f>
        <v>8.7621097954790103E-2</v>
      </c>
      <c r="S233" s="19">
        <f t="shared" si="127"/>
        <v>8.3258728737690246E-2</v>
      </c>
      <c r="T233" s="19">
        <f t="shared" ref="T233" si="128">T225/T229</f>
        <v>8.3500781424425088E-2</v>
      </c>
    </row>
    <row r="234" spans="1:20" ht="69" thickBot="1" x14ac:dyDescent="0.25">
      <c r="A234" s="16" t="s">
        <v>23</v>
      </c>
      <c r="B234" s="19"/>
      <c r="C234" s="19" t="e">
        <f t="shared" ref="C234:K234" si="129">(C233-B233)</f>
        <v>#VALUE!</v>
      </c>
      <c r="D234" s="19">
        <f t="shared" si="129"/>
        <v>5.9069461936161333E-4</v>
      </c>
      <c r="E234" s="19" t="e">
        <f t="shared" si="129"/>
        <v>#VALUE!</v>
      </c>
      <c r="F234" s="19" t="e">
        <f t="shared" si="129"/>
        <v>#VALUE!</v>
      </c>
      <c r="G234" s="19" t="e">
        <f t="shared" si="129"/>
        <v>#VALUE!</v>
      </c>
      <c r="H234" s="19" t="e">
        <f t="shared" si="129"/>
        <v>#VALUE!</v>
      </c>
      <c r="I234" s="19" t="e">
        <f t="shared" si="129"/>
        <v>#VALUE!</v>
      </c>
      <c r="J234" s="19" t="e">
        <f t="shared" si="129"/>
        <v>#VALUE!</v>
      </c>
      <c r="K234" s="19">
        <f t="shared" si="129"/>
        <v>-9.364480661890745E-5</v>
      </c>
      <c r="L234" s="19">
        <f t="shared" ref="L234:T234" si="130">(L233-K233)</f>
        <v>5.0304932642731212E-3</v>
      </c>
      <c r="M234" s="19">
        <f t="shared" si="130"/>
        <v>1.2350697614493811E-3</v>
      </c>
      <c r="N234" s="19">
        <f t="shared" si="130"/>
        <v>1.0969858028681556E-2</v>
      </c>
      <c r="O234" s="19">
        <f t="shared" si="130"/>
        <v>2.6218916685448179E-3</v>
      </c>
      <c r="P234" s="19">
        <f t="shared" si="130"/>
        <v>3.7390589202843105E-3</v>
      </c>
      <c r="Q234" s="19">
        <f t="shared" si="130"/>
        <v>2.7612646054923223E-3</v>
      </c>
      <c r="R234" s="19">
        <f t="shared" si="130"/>
        <v>1.8104296014272575E-3</v>
      </c>
      <c r="S234" s="19">
        <f t="shared" si="130"/>
        <v>-4.3623692170998568E-3</v>
      </c>
      <c r="T234" s="19">
        <f t="shared" si="130"/>
        <v>2.4205268673484215E-4</v>
      </c>
    </row>
    <row r="235" spans="1:20" ht="69" thickBot="1" x14ac:dyDescent="0.25">
      <c r="A235" s="16" t="s">
        <v>24</v>
      </c>
      <c r="B235" s="19"/>
      <c r="C235" s="19"/>
      <c r="D235" s="19"/>
      <c r="E235" s="19"/>
      <c r="F235" s="19"/>
      <c r="G235" s="19" t="e">
        <f>G233-B233</f>
        <v>#VALUE!</v>
      </c>
      <c r="H235" s="19" t="e">
        <f t="shared" ref="H235:K235" si="131">H233-C233</f>
        <v>#VALUE!</v>
      </c>
      <c r="I235" s="19" t="e">
        <f t="shared" si="131"/>
        <v>#VALUE!</v>
      </c>
      <c r="J235" s="19" t="e">
        <f t="shared" si="131"/>
        <v>#VALUE!</v>
      </c>
      <c r="K235" s="19" t="e">
        <f t="shared" si="131"/>
        <v>#VALUE!</v>
      </c>
      <c r="L235" s="19">
        <f>L233-G233</f>
        <v>1.1198969937066969E-2</v>
      </c>
      <c r="M235" s="19" t="s">
        <v>29</v>
      </c>
      <c r="N235" s="19" t="s">
        <v>29</v>
      </c>
      <c r="O235" s="19" t="s">
        <v>29</v>
      </c>
      <c r="P235" s="19" t="s">
        <v>29</v>
      </c>
      <c r="Q235" s="19" t="s">
        <v>29</v>
      </c>
      <c r="R235" s="19" t="s">
        <v>29</v>
      </c>
      <c r="S235" s="19" t="s">
        <v>29</v>
      </c>
      <c r="T235" s="19" t="s">
        <v>29</v>
      </c>
    </row>
    <row r="236" spans="1:20" ht="69" thickBot="1" x14ac:dyDescent="0.25">
      <c r="A236" s="16" t="s">
        <v>25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 t="e">
        <f t="shared" ref="L236:T236" si="132">L233-B233</f>
        <v>#VALUE!</v>
      </c>
      <c r="M236" s="19">
        <f t="shared" si="132"/>
        <v>1.9613887450870879E-2</v>
      </c>
      <c r="N236" s="19">
        <f t="shared" si="132"/>
        <v>2.9993050860190822E-2</v>
      </c>
      <c r="O236" s="19" t="e">
        <f t="shared" si="132"/>
        <v>#VALUE!</v>
      </c>
      <c r="P236" s="19" t="e">
        <f t="shared" si="132"/>
        <v>#VALUE!</v>
      </c>
      <c r="Q236" s="19">
        <f t="shared" si="132"/>
        <v>3.2526112921519357E-2</v>
      </c>
      <c r="R236" s="19" t="e">
        <f t="shared" si="132"/>
        <v>#VALUE!</v>
      </c>
      <c r="S236" s="19" t="e">
        <f t="shared" si="132"/>
        <v>#VALUE!</v>
      </c>
      <c r="T236" s="19">
        <f t="shared" si="132"/>
        <v>2.3954104513168845E-2</v>
      </c>
    </row>
    <row r="240" spans="1:20" ht="16" x14ac:dyDescent="0.2">
      <c r="A240" s="40" t="s">
        <v>55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42"/>
    </row>
    <row r="241" spans="1:20" ht="17" thickBo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20" ht="18" thickBot="1" x14ac:dyDescent="0.25">
      <c r="A242" s="10"/>
      <c r="B242" s="10" t="s">
        <v>0</v>
      </c>
      <c r="C242" s="10" t="s">
        <v>1</v>
      </c>
      <c r="D242" s="10" t="s">
        <v>2</v>
      </c>
      <c r="E242" s="10" t="s">
        <v>3</v>
      </c>
      <c r="F242" s="10" t="s">
        <v>4</v>
      </c>
      <c r="G242" s="2" t="s">
        <v>5</v>
      </c>
      <c r="H242" s="2" t="s">
        <v>6</v>
      </c>
      <c r="I242" s="2" t="s">
        <v>7</v>
      </c>
      <c r="J242" s="2" t="s">
        <v>8</v>
      </c>
      <c r="K242" s="2" t="s">
        <v>9</v>
      </c>
      <c r="L242" s="2" t="s">
        <v>10</v>
      </c>
      <c r="M242" s="10" t="s">
        <v>30</v>
      </c>
      <c r="N242" s="10" t="s">
        <v>36</v>
      </c>
      <c r="O242" s="10" t="s">
        <v>39</v>
      </c>
      <c r="P242" s="10" t="s">
        <v>40</v>
      </c>
      <c r="Q242" s="10" t="s">
        <v>41</v>
      </c>
      <c r="R242" s="10" t="s">
        <v>42</v>
      </c>
      <c r="S242" s="10" t="s">
        <v>43</v>
      </c>
      <c r="T242" s="10" t="s">
        <v>46</v>
      </c>
    </row>
    <row r="243" spans="1:20" ht="18" thickBot="1" x14ac:dyDescent="0.25">
      <c r="A243" s="5" t="s">
        <v>11</v>
      </c>
      <c r="B243" s="38">
        <v>35</v>
      </c>
      <c r="C243" s="38">
        <v>36</v>
      </c>
      <c r="D243" s="38">
        <v>22</v>
      </c>
      <c r="E243" s="38">
        <v>28</v>
      </c>
      <c r="F243" s="55">
        <v>22</v>
      </c>
      <c r="G243" s="55">
        <v>21</v>
      </c>
      <c r="H243" s="55">
        <v>18</v>
      </c>
      <c r="I243" s="55">
        <v>19</v>
      </c>
      <c r="J243" s="55">
        <v>21</v>
      </c>
      <c r="K243" s="55">
        <v>28</v>
      </c>
      <c r="L243" s="55">
        <v>18</v>
      </c>
      <c r="M243" s="55">
        <v>25</v>
      </c>
      <c r="N243" s="55">
        <v>22</v>
      </c>
      <c r="O243" s="55">
        <v>14</v>
      </c>
      <c r="P243" s="55">
        <v>25</v>
      </c>
      <c r="Q243" s="55">
        <v>20</v>
      </c>
      <c r="R243" s="55">
        <v>26</v>
      </c>
      <c r="S243" s="55">
        <v>24</v>
      </c>
      <c r="T243" s="55">
        <v>12</v>
      </c>
    </row>
    <row r="244" spans="1:20" ht="17" thickBot="1" x14ac:dyDescent="0.25">
      <c r="A244" s="5">
        <v>1</v>
      </c>
      <c r="B244" s="38">
        <v>43</v>
      </c>
      <c r="C244" s="38">
        <v>34</v>
      </c>
      <c r="D244" s="38">
        <v>37</v>
      </c>
      <c r="E244" s="38">
        <v>20</v>
      </c>
      <c r="F244" s="55">
        <v>25</v>
      </c>
      <c r="G244" s="55">
        <v>17</v>
      </c>
      <c r="H244" s="55">
        <v>18</v>
      </c>
      <c r="I244" s="55">
        <v>19</v>
      </c>
      <c r="J244" s="55">
        <v>18</v>
      </c>
      <c r="K244" s="55">
        <v>20</v>
      </c>
      <c r="L244" s="55">
        <v>28</v>
      </c>
      <c r="M244" s="55">
        <v>18</v>
      </c>
      <c r="N244" s="55">
        <v>24</v>
      </c>
      <c r="O244" s="55">
        <v>25</v>
      </c>
      <c r="P244" s="100">
        <v>15</v>
      </c>
      <c r="Q244" s="100">
        <v>24</v>
      </c>
      <c r="R244" s="100">
        <v>15</v>
      </c>
      <c r="S244" s="100">
        <v>25</v>
      </c>
      <c r="T244" s="108">
        <v>23</v>
      </c>
    </row>
    <row r="245" spans="1:20" ht="17" thickBot="1" x14ac:dyDescent="0.25">
      <c r="A245" s="5">
        <v>2</v>
      </c>
      <c r="B245" s="38">
        <v>25</v>
      </c>
      <c r="C245" s="38">
        <v>40</v>
      </c>
      <c r="D245" s="38">
        <v>34</v>
      </c>
      <c r="E245" s="38">
        <v>33</v>
      </c>
      <c r="F245" s="55">
        <v>18</v>
      </c>
      <c r="G245" s="55">
        <v>18</v>
      </c>
      <c r="H245" s="55">
        <v>19</v>
      </c>
      <c r="I245" s="55">
        <v>14</v>
      </c>
      <c r="J245" s="55">
        <v>19</v>
      </c>
      <c r="K245" s="55">
        <v>19</v>
      </c>
      <c r="L245" s="55">
        <v>20</v>
      </c>
      <c r="M245" s="55">
        <v>23</v>
      </c>
      <c r="N245" s="55">
        <v>19</v>
      </c>
      <c r="O245" s="55">
        <v>34</v>
      </c>
      <c r="P245" s="100">
        <v>23</v>
      </c>
      <c r="Q245" s="100">
        <v>17</v>
      </c>
      <c r="R245" s="100">
        <v>23</v>
      </c>
      <c r="S245" s="100">
        <v>15</v>
      </c>
      <c r="T245" s="108">
        <v>24</v>
      </c>
    </row>
    <row r="246" spans="1:20" ht="17" thickBot="1" x14ac:dyDescent="0.25">
      <c r="A246" s="5">
        <v>3</v>
      </c>
      <c r="B246" s="38">
        <v>27</v>
      </c>
      <c r="C246" s="38">
        <v>22</v>
      </c>
      <c r="D246" s="38">
        <v>34</v>
      </c>
      <c r="E246" s="38">
        <v>34</v>
      </c>
      <c r="F246" s="55">
        <v>27</v>
      </c>
      <c r="G246" s="55">
        <v>16</v>
      </c>
      <c r="H246" s="55">
        <v>17</v>
      </c>
      <c r="I246" s="55">
        <v>15</v>
      </c>
      <c r="J246" s="55">
        <v>10</v>
      </c>
      <c r="K246" s="55">
        <v>16</v>
      </c>
      <c r="L246" s="55">
        <v>19</v>
      </c>
      <c r="M246" s="55">
        <v>17</v>
      </c>
      <c r="N246" s="55">
        <v>25</v>
      </c>
      <c r="O246" s="55">
        <v>20</v>
      </c>
      <c r="P246" s="100">
        <v>21</v>
      </c>
      <c r="Q246" s="100">
        <v>21</v>
      </c>
      <c r="R246" s="100">
        <v>15</v>
      </c>
      <c r="S246" s="100">
        <v>16</v>
      </c>
      <c r="T246" s="108">
        <v>16</v>
      </c>
    </row>
    <row r="247" spans="1:20" ht="17" thickBot="1" x14ac:dyDescent="0.25">
      <c r="A247" s="5">
        <v>4</v>
      </c>
      <c r="B247" s="38">
        <v>28</v>
      </c>
      <c r="C247" s="38">
        <v>22</v>
      </c>
      <c r="D247" s="38">
        <v>22</v>
      </c>
      <c r="E247" s="38">
        <v>30</v>
      </c>
      <c r="F247" s="55">
        <v>31</v>
      </c>
      <c r="G247" s="55">
        <v>25</v>
      </c>
      <c r="H247" s="55">
        <v>17</v>
      </c>
      <c r="I247" s="55">
        <v>16</v>
      </c>
      <c r="J247" s="55">
        <v>13</v>
      </c>
      <c r="K247" s="55">
        <v>10</v>
      </c>
      <c r="L247" s="55">
        <v>15</v>
      </c>
      <c r="M247" s="55">
        <v>16</v>
      </c>
      <c r="N247" s="55">
        <v>20</v>
      </c>
      <c r="O247" s="55">
        <v>23</v>
      </c>
      <c r="P247" s="100">
        <v>17</v>
      </c>
      <c r="Q247" s="100">
        <v>21</v>
      </c>
      <c r="R247" s="100">
        <v>18</v>
      </c>
      <c r="S247" s="100">
        <v>11</v>
      </c>
      <c r="T247" s="108">
        <v>18</v>
      </c>
    </row>
    <row r="248" spans="1:20" ht="17" thickBot="1" x14ac:dyDescent="0.25">
      <c r="A248" s="5">
        <v>5</v>
      </c>
      <c r="B248" s="38">
        <v>27</v>
      </c>
      <c r="C248" s="38">
        <v>27</v>
      </c>
      <c r="D248" s="38">
        <v>24</v>
      </c>
      <c r="E248" s="38">
        <v>20</v>
      </c>
      <c r="F248" s="55">
        <v>19</v>
      </c>
      <c r="G248" s="55">
        <v>25</v>
      </c>
      <c r="H248" s="55">
        <v>23</v>
      </c>
      <c r="I248" s="55">
        <v>16</v>
      </c>
      <c r="J248" s="55">
        <v>11</v>
      </c>
      <c r="K248" s="55">
        <v>12</v>
      </c>
      <c r="L248" s="38" t="s">
        <v>29</v>
      </c>
      <c r="M248" s="38">
        <v>12</v>
      </c>
      <c r="N248" s="38">
        <v>14</v>
      </c>
      <c r="O248" s="38">
        <v>19</v>
      </c>
      <c r="P248" s="100">
        <v>18</v>
      </c>
      <c r="Q248" s="100">
        <v>15</v>
      </c>
      <c r="R248" s="100">
        <v>20</v>
      </c>
      <c r="S248" s="100">
        <v>18</v>
      </c>
      <c r="T248" s="108">
        <v>13</v>
      </c>
    </row>
    <row r="249" spans="1:20" ht="17" thickBot="1" x14ac:dyDescent="0.25">
      <c r="A249" s="5">
        <v>6</v>
      </c>
      <c r="B249" s="38">
        <v>15</v>
      </c>
      <c r="C249" s="38">
        <v>17</v>
      </c>
      <c r="D249" s="38">
        <v>27</v>
      </c>
      <c r="E249" s="38">
        <v>17</v>
      </c>
      <c r="F249" s="55">
        <v>17</v>
      </c>
      <c r="G249" s="55">
        <v>19</v>
      </c>
      <c r="H249" s="55">
        <v>24</v>
      </c>
      <c r="I249" s="55">
        <v>21</v>
      </c>
      <c r="J249" s="55">
        <v>16</v>
      </c>
      <c r="K249" s="55">
        <v>11</v>
      </c>
      <c r="L249" s="55">
        <v>11</v>
      </c>
      <c r="M249" s="55">
        <v>6</v>
      </c>
      <c r="N249" s="55">
        <v>11</v>
      </c>
      <c r="O249" s="55">
        <v>15</v>
      </c>
      <c r="P249" s="100">
        <v>19</v>
      </c>
      <c r="Q249" s="100">
        <v>16</v>
      </c>
      <c r="R249" s="100">
        <v>15</v>
      </c>
      <c r="S249" s="100">
        <v>14</v>
      </c>
      <c r="T249" s="108">
        <v>15</v>
      </c>
    </row>
    <row r="250" spans="1:20" ht="17" thickBot="1" x14ac:dyDescent="0.25">
      <c r="A250" s="5">
        <v>7</v>
      </c>
      <c r="B250" s="38">
        <v>14</v>
      </c>
      <c r="C250" s="38">
        <v>12</v>
      </c>
      <c r="D250" s="38">
        <v>13</v>
      </c>
      <c r="E250" s="38">
        <v>25</v>
      </c>
      <c r="F250" s="55">
        <v>16</v>
      </c>
      <c r="G250" s="55">
        <v>14</v>
      </c>
      <c r="H250" s="55">
        <v>18</v>
      </c>
      <c r="I250" s="55">
        <v>23</v>
      </c>
      <c r="J250" s="55">
        <v>19</v>
      </c>
      <c r="K250" s="55">
        <v>16</v>
      </c>
      <c r="L250" s="55">
        <v>10</v>
      </c>
      <c r="M250" s="55">
        <v>13</v>
      </c>
      <c r="N250" s="55">
        <v>7</v>
      </c>
      <c r="O250" s="55">
        <v>9</v>
      </c>
      <c r="P250" s="100">
        <v>13</v>
      </c>
      <c r="Q250" s="100">
        <v>18</v>
      </c>
      <c r="R250" s="100">
        <v>17</v>
      </c>
      <c r="S250" s="100">
        <v>15</v>
      </c>
      <c r="T250" s="108">
        <v>15</v>
      </c>
    </row>
    <row r="251" spans="1:20" ht="17" thickBot="1" x14ac:dyDescent="0.25">
      <c r="A251" s="5">
        <v>8</v>
      </c>
      <c r="B251" s="38">
        <v>17</v>
      </c>
      <c r="C251" s="38" t="s">
        <v>29</v>
      </c>
      <c r="D251" s="38" t="s">
        <v>29</v>
      </c>
      <c r="E251" s="38">
        <v>13</v>
      </c>
      <c r="F251" s="55">
        <v>18</v>
      </c>
      <c r="G251" s="55">
        <v>13</v>
      </c>
      <c r="H251" s="55">
        <v>14</v>
      </c>
      <c r="I251" s="55">
        <v>14</v>
      </c>
      <c r="J251" s="55">
        <v>17</v>
      </c>
      <c r="K251" s="55">
        <v>19</v>
      </c>
      <c r="L251" s="55">
        <v>13</v>
      </c>
      <c r="M251" s="55">
        <v>10</v>
      </c>
      <c r="N251" s="55">
        <v>13</v>
      </c>
      <c r="O251" s="55">
        <v>8</v>
      </c>
      <c r="P251" s="100">
        <v>9</v>
      </c>
      <c r="Q251" s="100">
        <v>13</v>
      </c>
      <c r="R251" s="100">
        <v>18</v>
      </c>
      <c r="S251" s="100">
        <v>14</v>
      </c>
      <c r="T251" s="108">
        <v>14</v>
      </c>
    </row>
    <row r="252" spans="1:20" ht="17" thickBot="1" x14ac:dyDescent="0.25">
      <c r="A252" s="5">
        <v>9</v>
      </c>
      <c r="B252" s="38" t="s">
        <v>29</v>
      </c>
      <c r="C252" s="38">
        <v>13</v>
      </c>
      <c r="D252" s="38" t="s">
        <v>29</v>
      </c>
      <c r="E252" s="38">
        <v>12</v>
      </c>
      <c r="F252" s="55">
        <v>12</v>
      </c>
      <c r="G252" s="55">
        <v>13</v>
      </c>
      <c r="H252" s="38" t="s">
        <v>29</v>
      </c>
      <c r="I252" s="55">
        <v>14</v>
      </c>
      <c r="J252" s="55">
        <v>14</v>
      </c>
      <c r="K252" s="55">
        <v>14</v>
      </c>
      <c r="L252" s="55">
        <v>15</v>
      </c>
      <c r="M252" s="55">
        <v>10</v>
      </c>
      <c r="N252" s="55">
        <v>10</v>
      </c>
      <c r="O252" s="55">
        <v>12</v>
      </c>
      <c r="P252" s="100">
        <v>8</v>
      </c>
      <c r="Q252" s="100">
        <v>9</v>
      </c>
      <c r="R252" s="100">
        <v>13</v>
      </c>
      <c r="S252" s="100">
        <v>18</v>
      </c>
      <c r="T252" s="108">
        <v>12</v>
      </c>
    </row>
    <row r="253" spans="1:20" ht="17" thickBot="1" x14ac:dyDescent="0.25">
      <c r="A253" s="5">
        <v>10</v>
      </c>
      <c r="B253" s="38" t="s">
        <v>29</v>
      </c>
      <c r="C253" s="38" t="s">
        <v>29</v>
      </c>
      <c r="D253" s="38" t="s">
        <v>29</v>
      </c>
      <c r="E253" s="38" t="s">
        <v>29</v>
      </c>
      <c r="F253" s="55">
        <v>11</v>
      </c>
      <c r="G253" s="55">
        <v>10</v>
      </c>
      <c r="H253" s="55">
        <v>12</v>
      </c>
      <c r="I253" s="38" t="s">
        <v>29</v>
      </c>
      <c r="J253" s="55">
        <v>12</v>
      </c>
      <c r="K253" s="55">
        <v>14</v>
      </c>
      <c r="L253" s="55">
        <v>12</v>
      </c>
      <c r="M253" s="55">
        <v>16</v>
      </c>
      <c r="N253" s="55">
        <v>10</v>
      </c>
      <c r="O253" s="55">
        <v>8</v>
      </c>
      <c r="P253" s="100">
        <v>10</v>
      </c>
      <c r="Q253" s="100">
        <v>6</v>
      </c>
      <c r="R253" s="100">
        <v>9</v>
      </c>
      <c r="S253" s="100">
        <v>13</v>
      </c>
      <c r="T253" s="108">
        <v>15</v>
      </c>
    </row>
    <row r="254" spans="1:20" ht="17" thickBot="1" x14ac:dyDescent="0.25">
      <c r="A254" s="5">
        <v>11</v>
      </c>
      <c r="B254" s="38" t="s">
        <v>29</v>
      </c>
      <c r="C254" s="38" t="s">
        <v>29</v>
      </c>
      <c r="D254" s="38" t="s">
        <v>29</v>
      </c>
      <c r="E254" s="38" t="s">
        <v>29</v>
      </c>
      <c r="F254" s="38" t="s">
        <v>29</v>
      </c>
      <c r="G254" s="55">
        <v>10</v>
      </c>
      <c r="H254" s="55">
        <v>10</v>
      </c>
      <c r="I254" s="55">
        <v>11</v>
      </c>
      <c r="J254" s="38" t="s">
        <v>29</v>
      </c>
      <c r="K254" s="55">
        <v>11</v>
      </c>
      <c r="L254" s="55">
        <v>12</v>
      </c>
      <c r="M254" s="55">
        <v>13</v>
      </c>
      <c r="N254" s="55">
        <v>11</v>
      </c>
      <c r="O254" s="55">
        <v>10</v>
      </c>
      <c r="P254" s="100">
        <v>12</v>
      </c>
      <c r="Q254" s="100">
        <v>9</v>
      </c>
      <c r="R254" s="100">
        <v>5</v>
      </c>
      <c r="S254" s="100">
        <v>9</v>
      </c>
      <c r="T254" s="108">
        <v>12</v>
      </c>
    </row>
    <row r="255" spans="1:20" ht="17" thickBot="1" x14ac:dyDescent="0.25">
      <c r="A255" s="5">
        <v>12</v>
      </c>
      <c r="B255" s="38" t="s">
        <v>29</v>
      </c>
      <c r="C255" s="38" t="s">
        <v>29</v>
      </c>
      <c r="D255" s="38" t="s">
        <v>29</v>
      </c>
      <c r="E255" s="38" t="s">
        <v>29</v>
      </c>
      <c r="F255" s="38" t="s">
        <v>29</v>
      </c>
      <c r="G255" s="38" t="s">
        <v>29</v>
      </c>
      <c r="H255" s="55">
        <v>10</v>
      </c>
      <c r="I255" s="55">
        <v>10</v>
      </c>
      <c r="J255" s="38" t="s">
        <v>29</v>
      </c>
      <c r="K255" s="38" t="s">
        <v>29</v>
      </c>
      <c r="L255" s="55">
        <v>11</v>
      </c>
      <c r="M255" s="55">
        <v>11</v>
      </c>
      <c r="N255" s="55">
        <v>11</v>
      </c>
      <c r="O255" s="55">
        <v>11</v>
      </c>
      <c r="P255" s="100">
        <v>11</v>
      </c>
      <c r="Q255" s="100">
        <v>5</v>
      </c>
      <c r="R255" s="100">
        <v>9</v>
      </c>
      <c r="S255" s="100">
        <v>5</v>
      </c>
      <c r="T255" s="108">
        <v>1</v>
      </c>
    </row>
    <row r="256" spans="1:20" ht="18" thickBot="1" x14ac:dyDescent="0.25">
      <c r="A256" s="5" t="s">
        <v>13</v>
      </c>
      <c r="B256" s="66"/>
      <c r="C256" s="66"/>
      <c r="D256" s="66"/>
      <c r="E256" s="66"/>
      <c r="F256" s="55"/>
      <c r="G256" s="55"/>
      <c r="H256" s="55"/>
      <c r="I256" s="55"/>
      <c r="J256" s="55"/>
      <c r="K256" s="55"/>
      <c r="L256" s="38" t="s">
        <v>29</v>
      </c>
      <c r="M256" s="38"/>
      <c r="N256" s="38"/>
      <c r="O256" s="38"/>
      <c r="P256" s="38"/>
      <c r="Q256" s="38"/>
      <c r="R256" s="38"/>
      <c r="S256" s="38"/>
      <c r="T256" s="110"/>
    </row>
    <row r="257" spans="1:20" ht="35" thickBot="1" x14ac:dyDescent="0.25">
      <c r="A257" s="16" t="s">
        <v>14</v>
      </c>
      <c r="B257" s="58">
        <v>260</v>
      </c>
      <c r="C257" s="58">
        <v>255</v>
      </c>
      <c r="D257" s="58">
        <v>244</v>
      </c>
      <c r="E257" s="58">
        <v>250</v>
      </c>
      <c r="F257" s="58">
        <v>229</v>
      </c>
      <c r="G257" s="38" t="s">
        <v>29</v>
      </c>
      <c r="H257" s="38" t="s">
        <v>29</v>
      </c>
      <c r="I257" s="38" t="s">
        <v>29</v>
      </c>
      <c r="J257" s="58">
        <v>179</v>
      </c>
      <c r="K257" s="38" t="s">
        <v>29</v>
      </c>
      <c r="L257" s="58">
        <v>194</v>
      </c>
      <c r="M257" s="58">
        <f>SUM(M243:M255)</f>
        <v>190</v>
      </c>
      <c r="N257" s="58">
        <f>SUM(N243:N255)</f>
        <v>197</v>
      </c>
      <c r="O257" s="58">
        <f>SUM(O243:O255)</f>
        <v>208</v>
      </c>
      <c r="P257" s="58">
        <f>SUM(P243:P255)</f>
        <v>201</v>
      </c>
      <c r="Q257" s="58">
        <f t="shared" ref="Q257:R257" si="133">SUM(Q243:Q255)</f>
        <v>194</v>
      </c>
      <c r="R257" s="58">
        <f t="shared" si="133"/>
        <v>203</v>
      </c>
      <c r="S257" s="58">
        <f t="shared" ref="S257:T257" si="134">SUM(S243:S255)</f>
        <v>197</v>
      </c>
      <c r="T257" s="107">
        <f t="shared" ref="T257" si="135">SUM(T243:T255)</f>
        <v>190</v>
      </c>
    </row>
    <row r="258" spans="1:20" ht="52" thickBot="1" x14ac:dyDescent="0.25">
      <c r="A258" s="16" t="s">
        <v>28</v>
      </c>
      <c r="B258" s="48"/>
      <c r="C258" s="59">
        <f>((C257-B257)/B257)</f>
        <v>-1.9230769230769232E-2</v>
      </c>
      <c r="D258" s="59">
        <f>((D257-C257)/C257)</f>
        <v>-4.3137254901960784E-2</v>
      </c>
      <c r="E258" s="59">
        <f>((E257-D257)/D257)</f>
        <v>2.4590163934426229E-2</v>
      </c>
      <c r="F258" s="59">
        <f>((F257-E257)/E257)</f>
        <v>-8.4000000000000005E-2</v>
      </c>
      <c r="G258" s="59" t="e">
        <f t="shared" ref="G258:P258" si="136">((G257-F257)/F257)</f>
        <v>#VALUE!</v>
      </c>
      <c r="H258" s="59" t="e">
        <f t="shared" si="136"/>
        <v>#VALUE!</v>
      </c>
      <c r="I258" s="59" t="e">
        <f t="shared" si="136"/>
        <v>#VALUE!</v>
      </c>
      <c r="J258" s="59" t="e">
        <f t="shared" si="136"/>
        <v>#VALUE!</v>
      </c>
      <c r="K258" s="59" t="e">
        <f t="shared" si="136"/>
        <v>#VALUE!</v>
      </c>
      <c r="L258" s="59" t="e">
        <f t="shared" si="136"/>
        <v>#VALUE!</v>
      </c>
      <c r="M258" s="59">
        <f t="shared" si="136"/>
        <v>-2.0618556701030927E-2</v>
      </c>
      <c r="N258" s="59">
        <f t="shared" si="136"/>
        <v>3.6842105263157891E-2</v>
      </c>
      <c r="O258" s="59">
        <f t="shared" si="136"/>
        <v>5.5837563451776651E-2</v>
      </c>
      <c r="P258" s="59">
        <f t="shared" si="136"/>
        <v>-3.3653846153846152E-2</v>
      </c>
      <c r="Q258" s="59">
        <f t="shared" ref="Q258" si="137">((Q257-P257)/P257)</f>
        <v>-3.482587064676617E-2</v>
      </c>
      <c r="R258" s="59">
        <f t="shared" ref="R258:T258" si="138">((R257-Q257)/Q257)</f>
        <v>4.6391752577319589E-2</v>
      </c>
      <c r="S258" s="59">
        <f t="shared" si="138"/>
        <v>-2.9556650246305417E-2</v>
      </c>
      <c r="T258" s="59">
        <f t="shared" si="138"/>
        <v>-3.553299492385787E-2</v>
      </c>
    </row>
    <row r="259" spans="1:20" ht="69" thickBot="1" x14ac:dyDescent="0.25">
      <c r="A259" s="16" t="s">
        <v>16</v>
      </c>
      <c r="B259" s="59"/>
      <c r="C259" s="59"/>
      <c r="D259" s="59"/>
      <c r="E259" s="59"/>
      <c r="F259" s="59"/>
      <c r="G259" s="59" t="e">
        <f t="shared" ref="G259:P259" si="139">(G257-B257)/B257</f>
        <v>#VALUE!</v>
      </c>
      <c r="H259" s="59" t="e">
        <f t="shared" si="139"/>
        <v>#VALUE!</v>
      </c>
      <c r="I259" s="59" t="e">
        <f t="shared" si="139"/>
        <v>#VALUE!</v>
      </c>
      <c r="J259" s="59">
        <f t="shared" si="139"/>
        <v>-0.28399999999999997</v>
      </c>
      <c r="K259" s="59" t="e">
        <f t="shared" si="139"/>
        <v>#VALUE!</v>
      </c>
      <c r="L259" s="59" t="e">
        <f t="shared" si="139"/>
        <v>#VALUE!</v>
      </c>
      <c r="M259" s="59" t="e">
        <f t="shared" si="139"/>
        <v>#VALUE!</v>
      </c>
      <c r="N259" s="59" t="e">
        <f t="shared" si="139"/>
        <v>#VALUE!</v>
      </c>
      <c r="O259" s="59">
        <f t="shared" si="139"/>
        <v>0.16201117318435754</v>
      </c>
      <c r="P259" s="59" t="e">
        <f t="shared" si="139"/>
        <v>#VALUE!</v>
      </c>
      <c r="Q259" s="59">
        <f t="shared" ref="Q259" si="140">(Q257-L257)/L257</f>
        <v>0</v>
      </c>
      <c r="R259" s="59">
        <f t="shared" ref="R259:T259" si="141">(R257-M257)/M257</f>
        <v>6.8421052631578952E-2</v>
      </c>
      <c r="S259" s="59">
        <f t="shared" si="141"/>
        <v>0</v>
      </c>
      <c r="T259" s="59">
        <f t="shared" si="141"/>
        <v>-8.6538461538461536E-2</v>
      </c>
    </row>
    <row r="260" spans="1:20" ht="86" thickBot="1" x14ac:dyDescent="0.25">
      <c r="A260" s="16" t="s">
        <v>17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>
        <f>(L257-B257)/B257</f>
        <v>-0.25384615384615383</v>
      </c>
      <c r="M260" s="59">
        <f>(M257-C257)/C257</f>
        <v>-0.25490196078431371</v>
      </c>
      <c r="N260" s="59">
        <f>(N257-D257)/D257</f>
        <v>-0.19262295081967212</v>
      </c>
      <c r="O260" s="59">
        <f>(O257-E257)/E257</f>
        <v>-0.16800000000000001</v>
      </c>
      <c r="P260" s="59">
        <f>(P257-F257)/F257</f>
        <v>-0.1222707423580786</v>
      </c>
      <c r="Q260" s="59" t="e">
        <f t="shared" ref="Q260:T260" si="142">(Q257-G257)/G257</f>
        <v>#VALUE!</v>
      </c>
      <c r="R260" s="59" t="e">
        <f t="shared" si="142"/>
        <v>#VALUE!</v>
      </c>
      <c r="S260" s="59" t="e">
        <f t="shared" si="142"/>
        <v>#VALUE!</v>
      </c>
      <c r="T260" s="59">
        <f t="shared" si="142"/>
        <v>6.1452513966480445E-2</v>
      </c>
    </row>
    <row r="261" spans="1:20" ht="35" thickBot="1" x14ac:dyDescent="0.25">
      <c r="A261" s="16" t="s">
        <v>18</v>
      </c>
      <c r="B261" s="53">
        <v>4834</v>
      </c>
      <c r="C261" s="53">
        <v>4370</v>
      </c>
      <c r="D261" s="53">
        <v>4227</v>
      </c>
      <c r="E261" s="53">
        <v>4114</v>
      </c>
      <c r="F261" s="53">
        <v>4019</v>
      </c>
      <c r="G261" s="29">
        <v>3988</v>
      </c>
      <c r="H261" s="29">
        <v>3962</v>
      </c>
      <c r="I261" s="29">
        <v>3599</v>
      </c>
      <c r="J261" s="29">
        <v>3496</v>
      </c>
      <c r="K261" s="29">
        <v>3450</v>
      </c>
      <c r="L261" s="29">
        <v>3374</v>
      </c>
      <c r="M261" s="29">
        <v>3046</v>
      </c>
      <c r="N261" s="29">
        <v>3087</v>
      </c>
      <c r="O261" s="29">
        <v>3062</v>
      </c>
      <c r="P261" s="29">
        <v>2971</v>
      </c>
      <c r="Q261" s="29">
        <v>2963</v>
      </c>
      <c r="R261" s="29">
        <v>2992</v>
      </c>
      <c r="S261" s="29">
        <v>2948</v>
      </c>
      <c r="T261" s="29">
        <v>2878</v>
      </c>
    </row>
    <row r="262" spans="1:20" ht="69" thickBot="1" x14ac:dyDescent="0.25">
      <c r="A262" s="16" t="s">
        <v>19</v>
      </c>
      <c r="B262" s="59"/>
      <c r="C262" s="59">
        <f t="shared" ref="C262:P262" si="143">(C261-B261)/B261</f>
        <v>-9.5986760446834921E-2</v>
      </c>
      <c r="D262" s="59">
        <f t="shared" si="143"/>
        <v>-3.272311212814645E-2</v>
      </c>
      <c r="E262" s="59">
        <f t="shared" si="143"/>
        <v>-2.6732907499408563E-2</v>
      </c>
      <c r="F262" s="59">
        <f t="shared" si="143"/>
        <v>-2.3091881380651436E-2</v>
      </c>
      <c r="G262" s="59">
        <f t="shared" si="143"/>
        <v>-7.7133615327195822E-3</v>
      </c>
      <c r="H262" s="59">
        <f t="shared" si="143"/>
        <v>-6.5195586760280842E-3</v>
      </c>
      <c r="I262" s="59">
        <f t="shared" si="143"/>
        <v>-9.1620393740535086E-2</v>
      </c>
      <c r="J262" s="59">
        <f t="shared" si="143"/>
        <v>-2.8619060850236178E-2</v>
      </c>
      <c r="K262" s="59">
        <f t="shared" si="143"/>
        <v>-1.3157894736842105E-2</v>
      </c>
      <c r="L262" s="59">
        <f t="shared" si="143"/>
        <v>-2.2028985507246378E-2</v>
      </c>
      <c r="M262" s="59">
        <f t="shared" si="143"/>
        <v>-9.7213989330171904E-2</v>
      </c>
      <c r="N262" s="59">
        <f t="shared" si="143"/>
        <v>1.3460275771503612E-2</v>
      </c>
      <c r="O262" s="59">
        <f t="shared" si="143"/>
        <v>-8.0984774862325887E-3</v>
      </c>
      <c r="P262" s="59">
        <f t="shared" si="143"/>
        <v>-2.9719137818419335E-2</v>
      </c>
      <c r="Q262" s="59">
        <f t="shared" ref="Q262" si="144">(Q261-P261)/P261</f>
        <v>-2.6926960619320095E-3</v>
      </c>
      <c r="R262" s="59">
        <f t="shared" ref="R262:T262" si="145">(R261-Q261)/Q261</f>
        <v>9.7873776577792771E-3</v>
      </c>
      <c r="S262" s="59">
        <f t="shared" si="145"/>
        <v>-1.4705882352941176E-2</v>
      </c>
      <c r="T262" s="59">
        <f t="shared" si="145"/>
        <v>-2.3744911804613297E-2</v>
      </c>
    </row>
    <row r="263" spans="1:20" ht="69" thickBot="1" x14ac:dyDescent="0.25">
      <c r="A263" s="16" t="s">
        <v>20</v>
      </c>
      <c r="B263" s="59"/>
      <c r="C263" s="59"/>
      <c r="D263" s="59"/>
      <c r="E263" s="59"/>
      <c r="F263" s="59"/>
      <c r="G263" s="59">
        <f t="shared" ref="G263:P263" si="146">(G261-B261)/B261</f>
        <v>-0.17501034340091021</v>
      </c>
      <c r="H263" s="59">
        <f t="shared" si="146"/>
        <v>-9.3363844393592674E-2</v>
      </c>
      <c r="I263" s="59">
        <f t="shared" si="146"/>
        <v>-0.14856872486396971</v>
      </c>
      <c r="J263" s="59">
        <f t="shared" si="146"/>
        <v>-0.15021876519202723</v>
      </c>
      <c r="K263" s="59">
        <f t="shared" si="146"/>
        <v>-0.14157750684249815</v>
      </c>
      <c r="L263" s="59">
        <f t="shared" si="146"/>
        <v>-0.15396188565697091</v>
      </c>
      <c r="M263" s="59">
        <f t="shared" si="146"/>
        <v>-0.23119636547198386</v>
      </c>
      <c r="N263" s="59">
        <f t="shared" si="146"/>
        <v>-0.14226173937204778</v>
      </c>
      <c r="O263" s="59">
        <f t="shared" si="146"/>
        <v>-0.12414187643020595</v>
      </c>
      <c r="P263" s="59">
        <f t="shared" si="146"/>
        <v>-0.13884057971014493</v>
      </c>
      <c r="Q263" s="59">
        <f t="shared" ref="Q263" si="147">(Q261-L261)/L261</f>
        <v>-0.12181387077652638</v>
      </c>
      <c r="R263" s="59">
        <f t="shared" ref="R263:T263" si="148">(R261-M261)/M261</f>
        <v>-1.772816808929744E-2</v>
      </c>
      <c r="S263" s="59">
        <f t="shared" si="148"/>
        <v>-4.5027534823453189E-2</v>
      </c>
      <c r="T263" s="59">
        <f t="shared" si="148"/>
        <v>-6.0091443500979752E-2</v>
      </c>
    </row>
    <row r="264" spans="1:20" ht="86" thickBot="1" x14ac:dyDescent="0.25">
      <c r="A264" s="16" t="s">
        <v>21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>
        <f>(L261-B261)/B261</f>
        <v>-0.30202730657840299</v>
      </c>
      <c r="M264" s="59">
        <f>(M261-C261)/C261</f>
        <v>-0.30297482837528605</v>
      </c>
      <c r="N264" s="59">
        <f>(N261-D261)/D261</f>
        <v>-0.26969481902058196</v>
      </c>
      <c r="O264" s="59">
        <f>(O261-E261)/E261</f>
        <v>-0.25571220223626639</v>
      </c>
      <c r="P264" s="59">
        <f>(P261-F261)/F261</f>
        <v>-0.26076138342871363</v>
      </c>
      <c r="Q264" s="59">
        <f t="shared" ref="Q264:T264" si="149">(Q261-G261)/G261</f>
        <v>-0.25702106318956869</v>
      </c>
      <c r="R264" s="59">
        <f t="shared" si="149"/>
        <v>-0.24482584553255932</v>
      </c>
      <c r="S264" s="59">
        <f t="shared" si="149"/>
        <v>-0.18088357877188108</v>
      </c>
      <c r="T264" s="59">
        <f t="shared" si="149"/>
        <v>-0.17677345537757438</v>
      </c>
    </row>
    <row r="265" spans="1:20" ht="52" thickBot="1" x14ac:dyDescent="0.25">
      <c r="A265" s="16" t="s">
        <v>22</v>
      </c>
      <c r="B265" s="59">
        <f>B257/B261</f>
        <v>5.3785684733140257E-2</v>
      </c>
      <c r="C265" s="59">
        <f>C257/C261</f>
        <v>5.8352402745995423E-2</v>
      </c>
      <c r="D265" s="59">
        <f>D257/D261</f>
        <v>5.7724154246510527E-2</v>
      </c>
      <c r="E265" s="59">
        <f>E257/E261</f>
        <v>6.0768108896451144E-2</v>
      </c>
      <c r="F265" s="59">
        <f>F257/F261</f>
        <v>5.6979348096541427E-2</v>
      </c>
      <c r="G265" s="59" t="e">
        <f t="shared" ref="G265:M265" si="150">G257/G261</f>
        <v>#VALUE!</v>
      </c>
      <c r="H265" s="59" t="e">
        <f t="shared" si="150"/>
        <v>#VALUE!</v>
      </c>
      <c r="I265" s="59" t="e">
        <f t="shared" si="150"/>
        <v>#VALUE!</v>
      </c>
      <c r="J265" s="59">
        <f t="shared" si="150"/>
        <v>5.1201372997711672E-2</v>
      </c>
      <c r="K265" s="59" t="e">
        <f t="shared" si="150"/>
        <v>#VALUE!</v>
      </c>
      <c r="L265" s="59">
        <f t="shared" si="150"/>
        <v>5.7498518079430939E-2</v>
      </c>
      <c r="M265" s="59">
        <f t="shared" si="150"/>
        <v>6.2376887721602103E-2</v>
      </c>
      <c r="N265" s="59">
        <f t="shared" ref="N265:O265" si="151">N257/N261</f>
        <v>6.3816002591512794E-2</v>
      </c>
      <c r="O265" s="59">
        <f t="shared" si="151"/>
        <v>6.7929457870672769E-2</v>
      </c>
      <c r="P265" s="59">
        <f t="shared" ref="P265:R265" si="152">P257/P261</f>
        <v>6.7653988556041739E-2</v>
      </c>
      <c r="Q265" s="59">
        <f t="shared" si="152"/>
        <v>6.5474181572730342E-2</v>
      </c>
      <c r="R265" s="59">
        <f t="shared" si="152"/>
        <v>6.7847593582887694E-2</v>
      </c>
      <c r="S265" s="59">
        <f t="shared" ref="S265:T265" si="153">S257/S261</f>
        <v>6.6824966078697423E-2</v>
      </c>
      <c r="T265" s="59">
        <f t="shared" si="153"/>
        <v>6.6018068102849201E-2</v>
      </c>
    </row>
    <row r="266" spans="1:20" ht="69" thickBot="1" x14ac:dyDescent="0.25">
      <c r="A266" s="16" t="s">
        <v>23</v>
      </c>
      <c r="B266" s="59"/>
      <c r="C266" s="59">
        <f t="shared" ref="C266:K266" si="154">(C265-B265)</f>
        <v>4.5667180128551657E-3</v>
      </c>
      <c r="D266" s="59">
        <f t="shared" si="154"/>
        <v>-6.2824849948489581E-4</v>
      </c>
      <c r="E266" s="59">
        <f t="shared" si="154"/>
        <v>3.0439546499406167E-3</v>
      </c>
      <c r="F266" s="59">
        <f t="shared" si="154"/>
        <v>-3.788760799909717E-3</v>
      </c>
      <c r="G266" s="59" t="e">
        <f t="shared" si="154"/>
        <v>#VALUE!</v>
      </c>
      <c r="H266" s="59" t="e">
        <f t="shared" si="154"/>
        <v>#VALUE!</v>
      </c>
      <c r="I266" s="59" t="e">
        <f t="shared" si="154"/>
        <v>#VALUE!</v>
      </c>
      <c r="J266" s="59" t="e">
        <f t="shared" si="154"/>
        <v>#VALUE!</v>
      </c>
      <c r="K266" s="59" t="e">
        <f t="shared" si="154"/>
        <v>#VALUE!</v>
      </c>
      <c r="L266" s="59" t="e">
        <f>(L265-K265)</f>
        <v>#VALUE!</v>
      </c>
      <c r="M266" s="59">
        <f>(M265-L265)</f>
        <v>4.8783696421711639E-3</v>
      </c>
      <c r="N266" s="59">
        <f>(N265-M265)</f>
        <v>1.4391148699106904E-3</v>
      </c>
      <c r="O266" s="59">
        <f>(O265-N265)</f>
        <v>4.1134552791599749E-3</v>
      </c>
      <c r="P266" s="59">
        <f>(P265-O265)</f>
        <v>-2.7546931463102997E-4</v>
      </c>
      <c r="Q266" s="59">
        <f t="shared" ref="Q266:T266" si="155">(Q265-P265)</f>
        <v>-2.179806983311397E-3</v>
      </c>
      <c r="R266" s="59">
        <f t="shared" si="155"/>
        <v>2.3734120101573525E-3</v>
      </c>
      <c r="S266" s="59">
        <f t="shared" si="155"/>
        <v>-1.022627504190271E-3</v>
      </c>
      <c r="T266" s="59">
        <f t="shared" si="155"/>
        <v>-8.0689797584822254E-4</v>
      </c>
    </row>
    <row r="267" spans="1:20" ht="69" thickBot="1" x14ac:dyDescent="0.25">
      <c r="A267" s="16" t="s">
        <v>24</v>
      </c>
      <c r="B267" s="59"/>
      <c r="C267" s="59"/>
      <c r="D267" s="59"/>
      <c r="E267" s="59"/>
      <c r="F267" s="59"/>
      <c r="G267" s="59" t="e">
        <f>G265-B265</f>
        <v>#VALUE!</v>
      </c>
      <c r="H267" s="59" t="e">
        <f t="shared" ref="H267:K267" si="156">H265-C265</f>
        <v>#VALUE!</v>
      </c>
      <c r="I267" s="59" t="e">
        <f t="shared" si="156"/>
        <v>#VALUE!</v>
      </c>
      <c r="J267" s="59">
        <f t="shared" si="156"/>
        <v>-9.5667358987394716E-3</v>
      </c>
      <c r="K267" s="59" t="e">
        <f t="shared" si="156"/>
        <v>#VALUE!</v>
      </c>
      <c r="L267" s="59" t="e">
        <f>L265-G265</f>
        <v>#VALUE!</v>
      </c>
      <c r="M267" s="59" t="e">
        <f>M265-H265</f>
        <v>#VALUE!</v>
      </c>
      <c r="N267" s="59" t="e">
        <f>N265-I265</f>
        <v>#VALUE!</v>
      </c>
      <c r="O267" s="59">
        <f>O265-J265</f>
        <v>1.6728084872961096E-2</v>
      </c>
      <c r="P267" s="59" t="e">
        <f>P265-K265</f>
        <v>#VALUE!</v>
      </c>
      <c r="Q267" s="59">
        <f t="shared" ref="Q267:T267" si="157">Q265-L265</f>
        <v>7.9756634932994022E-3</v>
      </c>
      <c r="R267" s="59">
        <f t="shared" si="157"/>
        <v>5.4707058612855908E-3</v>
      </c>
      <c r="S267" s="59">
        <f t="shared" si="157"/>
        <v>3.0089634871846294E-3</v>
      </c>
      <c r="T267" s="59">
        <f t="shared" si="157"/>
        <v>-1.9113897678235681E-3</v>
      </c>
    </row>
    <row r="268" spans="1:20" ht="69" thickBot="1" x14ac:dyDescent="0.25">
      <c r="A268" s="16" t="s">
        <v>25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>
        <f>L265-B265</f>
        <v>3.7128333462906823E-3</v>
      </c>
      <c r="M268" s="59">
        <f>M265-C265</f>
        <v>4.0244849756066806E-3</v>
      </c>
      <c r="N268" s="59">
        <f>N265-D265</f>
        <v>6.0918483450022667E-3</v>
      </c>
      <c r="O268" s="59">
        <f>O265-E265</f>
        <v>7.1613489742216249E-3</v>
      </c>
      <c r="P268" s="59">
        <f>P265-F265</f>
        <v>1.0674640459500312E-2</v>
      </c>
      <c r="Q268" s="59" t="e">
        <f t="shared" ref="Q268:T268" si="158">Q265-G265</f>
        <v>#VALUE!</v>
      </c>
      <c r="R268" s="59" t="e">
        <f t="shared" si="158"/>
        <v>#VALUE!</v>
      </c>
      <c r="S268" s="59" t="e">
        <f t="shared" si="158"/>
        <v>#VALUE!</v>
      </c>
      <c r="T268" s="59">
        <f t="shared" si="158"/>
        <v>1.4816695105137528E-2</v>
      </c>
    </row>
    <row r="272" spans="1:20" ht="16" x14ac:dyDescent="0.2">
      <c r="A272" s="40" t="s">
        <v>44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  <c r="N272" s="42"/>
    </row>
    <row r="273" spans="1:20" ht="17" thickBo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20" ht="18" thickBot="1" x14ac:dyDescent="0.25">
      <c r="A274" s="10"/>
      <c r="B274" s="10" t="s">
        <v>0</v>
      </c>
      <c r="C274" s="10" t="s">
        <v>1</v>
      </c>
      <c r="D274" s="10" t="s">
        <v>2</v>
      </c>
      <c r="E274" s="10" t="s">
        <v>3</v>
      </c>
      <c r="F274" s="10" t="s">
        <v>4</v>
      </c>
      <c r="G274" s="10" t="s">
        <v>5</v>
      </c>
      <c r="H274" s="10" t="s">
        <v>6</v>
      </c>
      <c r="I274" s="10" t="s">
        <v>7</v>
      </c>
      <c r="J274" s="10" t="s">
        <v>8</v>
      </c>
      <c r="K274" s="10" t="s">
        <v>9</v>
      </c>
      <c r="L274" s="10" t="s">
        <v>10</v>
      </c>
      <c r="M274" s="10" t="s">
        <v>30</v>
      </c>
      <c r="N274" s="10" t="s">
        <v>36</v>
      </c>
      <c r="O274" s="10" t="s">
        <v>39</v>
      </c>
      <c r="P274" s="10" t="s">
        <v>40</v>
      </c>
      <c r="Q274" s="10" t="s">
        <v>41</v>
      </c>
      <c r="R274" s="10" t="s">
        <v>42</v>
      </c>
      <c r="S274" s="10" t="s">
        <v>43</v>
      </c>
      <c r="T274" s="10" t="s">
        <v>46</v>
      </c>
    </row>
    <row r="275" spans="1:20" ht="18" thickBot="1" x14ac:dyDescent="0.25">
      <c r="A275" s="5" t="s">
        <v>11</v>
      </c>
      <c r="B275" s="66"/>
      <c r="C275" s="66"/>
      <c r="D275" s="66"/>
      <c r="E275" s="66"/>
      <c r="F275" s="55"/>
      <c r="G275" s="55"/>
      <c r="H275" s="55"/>
      <c r="I275" s="55"/>
      <c r="J275" s="55"/>
      <c r="K275" s="55"/>
      <c r="L275" s="55"/>
      <c r="M275" s="55">
        <v>30</v>
      </c>
      <c r="N275" s="55">
        <v>35</v>
      </c>
      <c r="O275" s="55">
        <v>37</v>
      </c>
      <c r="P275" s="55">
        <v>32</v>
      </c>
      <c r="Q275" s="55">
        <v>28</v>
      </c>
      <c r="R275" s="55">
        <v>27</v>
      </c>
      <c r="S275" s="55">
        <v>32</v>
      </c>
      <c r="T275" s="55">
        <v>26</v>
      </c>
    </row>
    <row r="276" spans="1:20" ht="17" thickBot="1" x14ac:dyDescent="0.25">
      <c r="A276" s="5">
        <v>1</v>
      </c>
      <c r="B276" s="66"/>
      <c r="C276" s="66"/>
      <c r="D276" s="66"/>
      <c r="E276" s="66"/>
      <c r="F276" s="55"/>
      <c r="G276" s="55"/>
      <c r="H276" s="55"/>
      <c r="I276" s="55"/>
      <c r="J276" s="55"/>
      <c r="K276" s="55"/>
      <c r="L276" s="55"/>
      <c r="M276" s="55">
        <v>20</v>
      </c>
      <c r="N276" s="55">
        <v>32</v>
      </c>
      <c r="O276" s="55">
        <v>46</v>
      </c>
      <c r="P276" s="55">
        <v>23</v>
      </c>
      <c r="Q276" s="101">
        <v>37</v>
      </c>
      <c r="R276" s="101">
        <v>27</v>
      </c>
      <c r="S276" s="101">
        <v>28</v>
      </c>
      <c r="T276" s="108">
        <v>34</v>
      </c>
    </row>
    <row r="277" spans="1:20" ht="17" thickBot="1" x14ac:dyDescent="0.25">
      <c r="A277" s="5">
        <v>2</v>
      </c>
      <c r="B277" s="66"/>
      <c r="C277" s="66"/>
      <c r="D277" s="66"/>
      <c r="E277" s="66"/>
      <c r="F277" s="55"/>
      <c r="G277" s="55"/>
      <c r="H277" s="55"/>
      <c r="I277" s="55"/>
      <c r="J277" s="55"/>
      <c r="K277" s="55"/>
      <c r="L277" s="55"/>
      <c r="M277" s="55"/>
      <c r="N277" s="55">
        <v>20</v>
      </c>
      <c r="O277" s="55">
        <v>29</v>
      </c>
      <c r="P277" s="55">
        <v>36</v>
      </c>
      <c r="Q277" s="101">
        <v>22</v>
      </c>
      <c r="R277" s="101">
        <v>33</v>
      </c>
      <c r="S277" s="101">
        <v>27</v>
      </c>
      <c r="T277" s="108">
        <v>27</v>
      </c>
    </row>
    <row r="278" spans="1:20" ht="17" thickBot="1" x14ac:dyDescent="0.25">
      <c r="A278" s="5">
        <v>3</v>
      </c>
      <c r="B278" s="66"/>
      <c r="C278" s="66"/>
      <c r="D278" s="66"/>
      <c r="E278" s="66"/>
      <c r="F278" s="55"/>
      <c r="G278" s="55"/>
      <c r="H278" s="55"/>
      <c r="I278" s="55"/>
      <c r="J278" s="55"/>
      <c r="K278" s="55"/>
      <c r="L278" s="55"/>
      <c r="M278" s="55"/>
      <c r="N278" s="55"/>
      <c r="O278" s="55">
        <v>19</v>
      </c>
      <c r="P278" s="55">
        <v>32</v>
      </c>
      <c r="Q278" s="101">
        <v>35</v>
      </c>
      <c r="R278" s="101">
        <v>26</v>
      </c>
      <c r="S278" s="101">
        <v>34</v>
      </c>
      <c r="T278" s="108">
        <v>22</v>
      </c>
    </row>
    <row r="279" spans="1:20" ht="17" thickBot="1" x14ac:dyDescent="0.25">
      <c r="A279" s="5">
        <v>4</v>
      </c>
      <c r="B279" s="66"/>
      <c r="C279" s="66"/>
      <c r="D279" s="66"/>
      <c r="E279" s="66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>
        <v>18</v>
      </c>
      <c r="Q279" s="101">
        <v>32</v>
      </c>
      <c r="R279" s="101">
        <v>33</v>
      </c>
      <c r="S279" s="101">
        <v>25</v>
      </c>
      <c r="T279" s="108">
        <v>35</v>
      </c>
    </row>
    <row r="280" spans="1:20" ht="17" thickBot="1" x14ac:dyDescent="0.25">
      <c r="A280" s="5">
        <v>5</v>
      </c>
      <c r="B280" s="66"/>
      <c r="C280" s="66"/>
      <c r="D280" s="66"/>
      <c r="E280" s="66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101">
        <v>16</v>
      </c>
      <c r="R280" s="101">
        <v>33</v>
      </c>
      <c r="S280" s="101">
        <v>33</v>
      </c>
      <c r="T280" s="108">
        <v>21</v>
      </c>
    </row>
    <row r="281" spans="1:20" ht="17" thickBot="1" x14ac:dyDescent="0.25">
      <c r="A281" s="5">
        <v>6</v>
      </c>
      <c r="B281" s="38">
        <v>60</v>
      </c>
      <c r="C281" s="38">
        <v>103</v>
      </c>
      <c r="D281" s="38">
        <v>101</v>
      </c>
      <c r="E281" s="38">
        <v>62</v>
      </c>
      <c r="F281" s="55">
        <f>27+56+30</f>
        <v>113</v>
      </c>
      <c r="G281" s="55">
        <v>88</v>
      </c>
      <c r="H281" s="55">
        <v>83</v>
      </c>
      <c r="I281" s="55">
        <v>76</v>
      </c>
      <c r="J281" s="55">
        <v>69</v>
      </c>
      <c r="K281" s="55">
        <v>89</v>
      </c>
      <c r="L281" s="55">
        <v>89</v>
      </c>
      <c r="M281" s="55">
        <v>78</v>
      </c>
      <c r="N281" s="55">
        <v>90</v>
      </c>
      <c r="O281" s="55">
        <v>90</v>
      </c>
      <c r="P281" s="55">
        <v>84</v>
      </c>
      <c r="Q281" s="101">
        <v>88</v>
      </c>
      <c r="R281" s="101">
        <v>95</v>
      </c>
      <c r="S281" s="101">
        <v>113</v>
      </c>
      <c r="T281" s="108">
        <v>108</v>
      </c>
    </row>
    <row r="282" spans="1:20" ht="17" thickBot="1" x14ac:dyDescent="0.25">
      <c r="A282" s="5">
        <v>7</v>
      </c>
      <c r="B282" s="38">
        <v>78</v>
      </c>
      <c r="C282" s="38">
        <v>56</v>
      </c>
      <c r="D282" s="38">
        <v>89</v>
      </c>
      <c r="E282" s="38">
        <v>82</v>
      </c>
      <c r="F282" s="55">
        <f>22+54</f>
        <v>76</v>
      </c>
      <c r="G282" s="55">
        <v>102</v>
      </c>
      <c r="H282" s="55">
        <v>85</v>
      </c>
      <c r="I282" s="55">
        <v>77</v>
      </c>
      <c r="J282" s="55">
        <v>74</v>
      </c>
      <c r="K282" s="55">
        <v>60</v>
      </c>
      <c r="L282" s="55">
        <v>84</v>
      </c>
      <c r="M282" s="55">
        <v>78</v>
      </c>
      <c r="N282" s="55">
        <v>78</v>
      </c>
      <c r="O282" s="55">
        <v>88</v>
      </c>
      <c r="P282" s="55">
        <v>89</v>
      </c>
      <c r="Q282" s="101">
        <v>84</v>
      </c>
      <c r="R282" s="101">
        <v>80</v>
      </c>
      <c r="S282" s="101">
        <v>90</v>
      </c>
      <c r="T282" s="108">
        <v>110</v>
      </c>
    </row>
    <row r="283" spans="1:20" ht="17" thickBot="1" x14ac:dyDescent="0.25">
      <c r="A283" s="5">
        <v>8</v>
      </c>
      <c r="B283" s="38">
        <v>55</v>
      </c>
      <c r="C283" s="38">
        <v>73</v>
      </c>
      <c r="D283" s="38">
        <v>55</v>
      </c>
      <c r="E283" s="38">
        <v>88</v>
      </c>
      <c r="F283" s="55">
        <v>82</v>
      </c>
      <c r="G283" s="55">
        <v>69</v>
      </c>
      <c r="H283" s="55">
        <v>95</v>
      </c>
      <c r="I283" s="55">
        <v>80</v>
      </c>
      <c r="J283" s="55">
        <v>73</v>
      </c>
      <c r="K283" s="55">
        <v>68</v>
      </c>
      <c r="L283" s="55">
        <v>58</v>
      </c>
      <c r="M283" s="55">
        <v>78</v>
      </c>
      <c r="N283" s="55">
        <v>77</v>
      </c>
      <c r="O283" s="55">
        <v>72</v>
      </c>
      <c r="P283" s="55">
        <v>84</v>
      </c>
      <c r="Q283" s="101">
        <v>87</v>
      </c>
      <c r="R283" s="101">
        <v>84</v>
      </c>
      <c r="S283" s="101">
        <v>75</v>
      </c>
      <c r="T283" s="108">
        <v>87</v>
      </c>
    </row>
    <row r="284" spans="1:20" ht="17" thickBot="1" x14ac:dyDescent="0.25">
      <c r="A284" s="5">
        <v>9</v>
      </c>
      <c r="B284" s="38">
        <v>70</v>
      </c>
      <c r="C284" s="38">
        <v>47</v>
      </c>
      <c r="D284" s="38">
        <v>74</v>
      </c>
      <c r="E284" s="38">
        <v>48</v>
      </c>
      <c r="F284" s="55">
        <v>79</v>
      </c>
      <c r="G284" s="55">
        <v>71</v>
      </c>
      <c r="H284" s="55">
        <v>66</v>
      </c>
      <c r="I284" s="55">
        <v>90</v>
      </c>
      <c r="J284" s="55">
        <v>80</v>
      </c>
      <c r="K284" s="55">
        <v>67</v>
      </c>
      <c r="L284" s="55">
        <v>65</v>
      </c>
      <c r="M284" s="55">
        <v>53</v>
      </c>
      <c r="N284" s="55">
        <v>75</v>
      </c>
      <c r="O284" s="55">
        <v>72</v>
      </c>
      <c r="P284" s="55">
        <v>67</v>
      </c>
      <c r="Q284" s="101">
        <v>71</v>
      </c>
      <c r="R284" s="101">
        <v>83</v>
      </c>
      <c r="S284" s="101">
        <v>77</v>
      </c>
      <c r="T284" s="108">
        <v>67</v>
      </c>
    </row>
    <row r="285" spans="1:20" ht="17" thickBot="1" x14ac:dyDescent="0.25">
      <c r="A285" s="5">
        <v>10</v>
      </c>
      <c r="B285" s="38">
        <v>33</v>
      </c>
      <c r="C285" s="38">
        <v>55</v>
      </c>
      <c r="D285" s="38">
        <v>41</v>
      </c>
      <c r="E285" s="38">
        <v>61</v>
      </c>
      <c r="F285" s="55">
        <v>45</v>
      </c>
      <c r="G285" s="55">
        <v>59</v>
      </c>
      <c r="H285" s="55">
        <v>56</v>
      </c>
      <c r="I285" s="55">
        <v>61</v>
      </c>
      <c r="J285" s="55">
        <v>73</v>
      </c>
      <c r="K285" s="55">
        <v>66</v>
      </c>
      <c r="L285" s="55">
        <v>52</v>
      </c>
      <c r="M285" s="55">
        <v>54</v>
      </c>
      <c r="N285" s="55">
        <v>53</v>
      </c>
      <c r="O285" s="55">
        <v>65</v>
      </c>
      <c r="P285" s="55">
        <v>63</v>
      </c>
      <c r="Q285" s="101">
        <v>62</v>
      </c>
      <c r="R285" s="101">
        <v>65</v>
      </c>
      <c r="S285" s="101">
        <v>78</v>
      </c>
      <c r="T285" s="108">
        <v>66</v>
      </c>
    </row>
    <row r="286" spans="1:20" ht="17" thickBot="1" x14ac:dyDescent="0.25">
      <c r="A286" s="5">
        <v>11</v>
      </c>
      <c r="B286" s="38">
        <v>34</v>
      </c>
      <c r="C286" s="38">
        <v>33</v>
      </c>
      <c r="D286" s="38">
        <v>59</v>
      </c>
      <c r="E286" s="38">
        <v>44</v>
      </c>
      <c r="F286" s="55">
        <v>59</v>
      </c>
      <c r="G286" s="55">
        <v>43</v>
      </c>
      <c r="H286" s="55">
        <v>55</v>
      </c>
      <c r="I286" s="55">
        <v>45</v>
      </c>
      <c r="J286" s="55">
        <v>49</v>
      </c>
      <c r="K286" s="55">
        <v>69</v>
      </c>
      <c r="L286" s="55">
        <v>61</v>
      </c>
      <c r="M286" s="55">
        <v>48</v>
      </c>
      <c r="N286" s="55">
        <v>49</v>
      </c>
      <c r="O286" s="55">
        <v>49</v>
      </c>
      <c r="P286" s="55">
        <v>52</v>
      </c>
      <c r="Q286" s="101">
        <v>53</v>
      </c>
      <c r="R286" s="101">
        <v>59</v>
      </c>
      <c r="S286" s="101">
        <v>59</v>
      </c>
      <c r="T286" s="108">
        <v>72</v>
      </c>
    </row>
    <row r="287" spans="1:20" ht="17" thickBot="1" x14ac:dyDescent="0.25">
      <c r="A287" s="5">
        <v>12</v>
      </c>
      <c r="B287" s="38">
        <v>16</v>
      </c>
      <c r="C287" s="38">
        <v>25</v>
      </c>
      <c r="D287" s="38">
        <v>21</v>
      </c>
      <c r="E287" s="38">
        <v>50</v>
      </c>
      <c r="F287" s="55">
        <v>31</v>
      </c>
      <c r="G287" s="55">
        <v>42</v>
      </c>
      <c r="H287" s="55">
        <v>42</v>
      </c>
      <c r="I287" s="55">
        <v>53</v>
      </c>
      <c r="J287" s="55">
        <v>37</v>
      </c>
      <c r="K287" s="55">
        <v>48</v>
      </c>
      <c r="L287" s="55">
        <v>69</v>
      </c>
      <c r="M287" s="55">
        <v>58</v>
      </c>
      <c r="N287" s="55">
        <v>43</v>
      </c>
      <c r="O287" s="55">
        <v>49</v>
      </c>
      <c r="P287" s="55">
        <v>48</v>
      </c>
      <c r="Q287" s="101">
        <v>51</v>
      </c>
      <c r="R287" s="101">
        <v>51</v>
      </c>
      <c r="S287" s="101">
        <v>48</v>
      </c>
      <c r="T287" s="108">
        <v>56</v>
      </c>
    </row>
    <row r="288" spans="1:20" ht="18" thickBot="1" x14ac:dyDescent="0.25">
      <c r="A288" s="5" t="s">
        <v>13</v>
      </c>
      <c r="B288" s="38"/>
      <c r="C288" s="38"/>
      <c r="D288" s="38"/>
      <c r="E288" s="38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1:20" ht="35" thickBot="1" x14ac:dyDescent="0.25">
      <c r="A289" s="16" t="s">
        <v>14</v>
      </c>
      <c r="B289" s="58">
        <f>SUM(B275:B287)</f>
        <v>346</v>
      </c>
      <c r="C289" s="58">
        <f>SUM(C275:C287)</f>
        <v>392</v>
      </c>
      <c r="D289" s="58">
        <f>SUM(D275:D287)</f>
        <v>440</v>
      </c>
      <c r="E289" s="58">
        <f>SUM(E275:E287)</f>
        <v>435</v>
      </c>
      <c r="F289" s="58">
        <f t="shared" ref="F289:K289" si="159">SUM(F275:F287)</f>
        <v>485</v>
      </c>
      <c r="G289" s="58">
        <f t="shared" si="159"/>
        <v>474</v>
      </c>
      <c r="H289" s="58">
        <f t="shared" si="159"/>
        <v>482</v>
      </c>
      <c r="I289" s="58">
        <f t="shared" si="159"/>
        <v>482</v>
      </c>
      <c r="J289" s="58">
        <f t="shared" si="159"/>
        <v>455</v>
      </c>
      <c r="K289" s="58">
        <f t="shared" si="159"/>
        <v>467</v>
      </c>
      <c r="L289" s="58">
        <f t="shared" ref="L289:Q289" si="160">SUM(L275:L287)</f>
        <v>478</v>
      </c>
      <c r="M289" s="58">
        <f t="shared" si="160"/>
        <v>497</v>
      </c>
      <c r="N289" s="58">
        <f t="shared" si="160"/>
        <v>552</v>
      </c>
      <c r="O289" s="58">
        <f t="shared" si="160"/>
        <v>616</v>
      </c>
      <c r="P289" s="58">
        <f t="shared" si="160"/>
        <v>628</v>
      </c>
      <c r="Q289" s="58">
        <f t="shared" si="160"/>
        <v>666</v>
      </c>
      <c r="R289" s="58">
        <f t="shared" ref="R289:S289" si="161">SUM(R275:R287)</f>
        <v>696</v>
      </c>
      <c r="S289" s="58">
        <f t="shared" si="161"/>
        <v>719</v>
      </c>
      <c r="T289" s="107">
        <f t="shared" ref="T289" si="162">SUM(T275:T287)</f>
        <v>731</v>
      </c>
    </row>
    <row r="290" spans="1:20" ht="52" thickBot="1" x14ac:dyDescent="0.25">
      <c r="A290" s="16" t="s">
        <v>28</v>
      </c>
      <c r="B290" s="48"/>
      <c r="C290" s="59">
        <f>((C289-B289)/B289)</f>
        <v>0.13294797687861271</v>
      </c>
      <c r="D290" s="59">
        <f>((D289-C289)/C289)</f>
        <v>0.12244897959183673</v>
      </c>
      <c r="E290" s="59">
        <f>((E289-D289)/D289)</f>
        <v>-1.1363636363636364E-2</v>
      </c>
      <c r="F290" s="59">
        <f>((F289-E289)/E289)</f>
        <v>0.11494252873563218</v>
      </c>
      <c r="G290" s="59">
        <f t="shared" ref="G290:L290" si="163">((G289-F289)/F289)</f>
        <v>-2.268041237113402E-2</v>
      </c>
      <c r="H290" s="59">
        <f t="shared" si="163"/>
        <v>1.6877637130801686E-2</v>
      </c>
      <c r="I290" s="59">
        <f t="shared" si="163"/>
        <v>0</v>
      </c>
      <c r="J290" s="59">
        <f t="shared" si="163"/>
        <v>-5.6016597510373446E-2</v>
      </c>
      <c r="K290" s="59">
        <f t="shared" si="163"/>
        <v>2.6373626373626374E-2</v>
      </c>
      <c r="L290" s="59">
        <f t="shared" si="163"/>
        <v>2.3554603854389723E-2</v>
      </c>
      <c r="M290" s="59">
        <f t="shared" ref="M290:T290" si="164">((M289-L289)/L289)</f>
        <v>3.9748953974895397E-2</v>
      </c>
      <c r="N290" s="59">
        <f t="shared" si="164"/>
        <v>0.11066398390342053</v>
      </c>
      <c r="O290" s="59">
        <f t="shared" si="164"/>
        <v>0.11594202898550725</v>
      </c>
      <c r="P290" s="59">
        <f t="shared" si="164"/>
        <v>1.948051948051948E-2</v>
      </c>
      <c r="Q290" s="59">
        <f t="shared" si="164"/>
        <v>6.0509554140127389E-2</v>
      </c>
      <c r="R290" s="59">
        <f t="shared" si="164"/>
        <v>4.5045045045045043E-2</v>
      </c>
      <c r="S290" s="59">
        <f t="shared" si="164"/>
        <v>3.3045977011494254E-2</v>
      </c>
      <c r="T290" s="59">
        <f t="shared" si="164"/>
        <v>1.6689847009735744E-2</v>
      </c>
    </row>
    <row r="291" spans="1:20" ht="69" thickBot="1" x14ac:dyDescent="0.25">
      <c r="A291" s="16" t="s">
        <v>16</v>
      </c>
      <c r="B291" s="59"/>
      <c r="C291" s="59"/>
      <c r="D291" s="59"/>
      <c r="E291" s="59"/>
      <c r="F291" s="59"/>
      <c r="G291" s="59">
        <f t="shared" ref="G291:T291" si="165">(G289-B289)/B289</f>
        <v>0.36994219653179189</v>
      </c>
      <c r="H291" s="59">
        <f t="shared" si="165"/>
        <v>0.22959183673469388</v>
      </c>
      <c r="I291" s="59">
        <f t="shared" si="165"/>
        <v>9.5454545454545459E-2</v>
      </c>
      <c r="J291" s="59">
        <f t="shared" si="165"/>
        <v>4.5977011494252873E-2</v>
      </c>
      <c r="K291" s="59">
        <f t="shared" si="165"/>
        <v>-3.711340206185567E-2</v>
      </c>
      <c r="L291" s="59">
        <f t="shared" si="165"/>
        <v>8.4388185654008432E-3</v>
      </c>
      <c r="M291" s="59">
        <f t="shared" si="165"/>
        <v>3.1120331950207469E-2</v>
      </c>
      <c r="N291" s="59">
        <f t="shared" si="165"/>
        <v>0.14522821576763487</v>
      </c>
      <c r="O291" s="59">
        <f t="shared" si="165"/>
        <v>0.35384615384615387</v>
      </c>
      <c r="P291" s="59">
        <f t="shared" si="165"/>
        <v>0.34475374732334046</v>
      </c>
      <c r="Q291" s="59">
        <f t="shared" si="165"/>
        <v>0.39330543933054396</v>
      </c>
      <c r="R291" s="59">
        <f t="shared" si="165"/>
        <v>0.40040241448692154</v>
      </c>
      <c r="S291" s="59">
        <f t="shared" si="165"/>
        <v>0.30253623188405798</v>
      </c>
      <c r="T291" s="59">
        <f t="shared" si="165"/>
        <v>0.18668831168831168</v>
      </c>
    </row>
    <row r="292" spans="1:20" ht="86" thickBot="1" x14ac:dyDescent="0.25">
      <c r="A292" s="16" t="s">
        <v>17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>
        <f t="shared" ref="L292:T292" si="166">(L289-B289)/B289</f>
        <v>0.38150289017341038</v>
      </c>
      <c r="M292" s="59">
        <f t="shared" si="166"/>
        <v>0.26785714285714285</v>
      </c>
      <c r="N292" s="59">
        <f t="shared" si="166"/>
        <v>0.25454545454545452</v>
      </c>
      <c r="O292" s="59">
        <f t="shared" si="166"/>
        <v>0.41609195402298849</v>
      </c>
      <c r="P292" s="59">
        <f t="shared" si="166"/>
        <v>0.29484536082474228</v>
      </c>
      <c r="Q292" s="59">
        <f t="shared" si="166"/>
        <v>0.4050632911392405</v>
      </c>
      <c r="R292" s="59">
        <f t="shared" si="166"/>
        <v>0.44398340248962653</v>
      </c>
      <c r="S292" s="59">
        <f t="shared" si="166"/>
        <v>0.49170124481327798</v>
      </c>
      <c r="T292" s="59">
        <f t="shared" si="166"/>
        <v>0.60659340659340655</v>
      </c>
    </row>
    <row r="293" spans="1:20" ht="35" thickBot="1" x14ac:dyDescent="0.25">
      <c r="A293" s="16" t="s">
        <v>18</v>
      </c>
      <c r="B293" s="53">
        <v>13370</v>
      </c>
      <c r="C293" s="53">
        <v>13307</v>
      </c>
      <c r="D293" s="53">
        <v>13170</v>
      </c>
      <c r="E293" s="53">
        <v>13064</v>
      </c>
      <c r="F293" s="53">
        <v>13329</v>
      </c>
      <c r="G293" s="29">
        <v>13718</v>
      </c>
      <c r="H293" s="29">
        <v>14018</v>
      </c>
      <c r="I293" s="29">
        <v>14002</v>
      </c>
      <c r="J293" s="29">
        <v>13212</v>
      </c>
      <c r="K293" s="29">
        <v>12988</v>
      </c>
      <c r="L293" s="29">
        <v>12995</v>
      </c>
      <c r="M293" s="29">
        <v>12975</v>
      </c>
      <c r="N293" s="29">
        <v>13111</v>
      </c>
      <c r="O293" s="29">
        <v>13464</v>
      </c>
      <c r="P293" s="29">
        <v>13634</v>
      </c>
      <c r="Q293" s="29">
        <v>13664</v>
      </c>
      <c r="R293" s="29">
        <v>13734</v>
      </c>
      <c r="S293" s="29">
        <v>13581</v>
      </c>
      <c r="T293" s="29">
        <v>13920</v>
      </c>
    </row>
    <row r="294" spans="1:20" ht="69" thickBot="1" x14ac:dyDescent="0.25">
      <c r="A294" s="16" t="s">
        <v>19</v>
      </c>
      <c r="B294" s="59"/>
      <c r="C294" s="59">
        <f t="shared" ref="C294:T294" si="167">(C293-B293)/B293</f>
        <v>-4.7120418848167539E-3</v>
      </c>
      <c r="D294" s="59">
        <f t="shared" si="167"/>
        <v>-1.0295333283234388E-2</v>
      </c>
      <c r="E294" s="59">
        <f t="shared" si="167"/>
        <v>-8.0485952923310556E-3</v>
      </c>
      <c r="F294" s="59">
        <f t="shared" si="167"/>
        <v>2.0284751990202084E-2</v>
      </c>
      <c r="G294" s="59">
        <f t="shared" si="167"/>
        <v>2.9184484957611223E-2</v>
      </c>
      <c r="H294" s="59">
        <f t="shared" si="167"/>
        <v>2.1869077124945326E-2</v>
      </c>
      <c r="I294" s="59">
        <f t="shared" si="167"/>
        <v>-1.1413896418889999E-3</v>
      </c>
      <c r="J294" s="59">
        <f t="shared" si="167"/>
        <v>-5.642051135552064E-2</v>
      </c>
      <c r="K294" s="59">
        <f t="shared" si="167"/>
        <v>-1.6954283984256736E-2</v>
      </c>
      <c r="L294" s="59">
        <f t="shared" si="167"/>
        <v>5.3895903911302737E-4</v>
      </c>
      <c r="M294" s="59">
        <f t="shared" si="167"/>
        <v>-1.5390534821085034E-3</v>
      </c>
      <c r="N294" s="59">
        <f t="shared" si="167"/>
        <v>1.048169556840077E-2</v>
      </c>
      <c r="O294" s="59">
        <f t="shared" si="167"/>
        <v>2.6923956982686292E-2</v>
      </c>
      <c r="P294" s="59">
        <f t="shared" si="167"/>
        <v>1.2626262626262626E-2</v>
      </c>
      <c r="Q294" s="59">
        <f t="shared" si="167"/>
        <v>2.2003813994425701E-3</v>
      </c>
      <c r="R294" s="59">
        <f t="shared" si="167"/>
        <v>5.1229508196721308E-3</v>
      </c>
      <c r="S294" s="59">
        <f t="shared" si="167"/>
        <v>-1.1140235910878113E-2</v>
      </c>
      <c r="T294" s="59">
        <f t="shared" si="167"/>
        <v>2.4961343052794346E-2</v>
      </c>
    </row>
    <row r="295" spans="1:20" ht="69" thickBot="1" x14ac:dyDescent="0.25">
      <c r="A295" s="16" t="s">
        <v>20</v>
      </c>
      <c r="B295" s="59"/>
      <c r="C295" s="59"/>
      <c r="D295" s="59"/>
      <c r="E295" s="59"/>
      <c r="F295" s="59"/>
      <c r="G295" s="59">
        <f t="shared" ref="G295:T295" si="168">(G293-B293)/B293</f>
        <v>2.6028421839940166E-2</v>
      </c>
      <c r="H295" s="59">
        <f t="shared" si="168"/>
        <v>5.3430525287442701E-2</v>
      </c>
      <c r="I295" s="59">
        <f t="shared" si="168"/>
        <v>6.3173880030372054E-2</v>
      </c>
      <c r="J295" s="59">
        <f t="shared" si="168"/>
        <v>1.1328842620943049E-2</v>
      </c>
      <c r="K295" s="59">
        <f t="shared" si="168"/>
        <v>-2.5583314577237601E-2</v>
      </c>
      <c r="L295" s="59">
        <f t="shared" si="168"/>
        <v>-5.2704475871118241E-2</v>
      </c>
      <c r="M295" s="59">
        <f t="shared" si="168"/>
        <v>-7.440433728063918E-2</v>
      </c>
      <c r="N295" s="59">
        <f t="shared" si="168"/>
        <v>-6.3633766604770742E-2</v>
      </c>
      <c r="O295" s="59">
        <f t="shared" si="168"/>
        <v>1.9073569482288829E-2</v>
      </c>
      <c r="P295" s="59">
        <f t="shared" si="168"/>
        <v>4.9738219895287955E-2</v>
      </c>
      <c r="Q295" s="59">
        <f t="shared" si="168"/>
        <v>5.1481338976529435E-2</v>
      </c>
      <c r="R295" s="59">
        <f t="shared" si="168"/>
        <v>5.8497109826589594E-2</v>
      </c>
      <c r="S295" s="59">
        <f t="shared" si="168"/>
        <v>3.5847761421706967E-2</v>
      </c>
      <c r="T295" s="59">
        <f t="shared" si="168"/>
        <v>3.3868092691622102E-2</v>
      </c>
    </row>
    <row r="296" spans="1:20" ht="86" thickBot="1" x14ac:dyDescent="0.25">
      <c r="A296" s="16" t="s">
        <v>21</v>
      </c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>
        <f t="shared" ref="L296:T296" si="169">(L293-B293)/B293</f>
        <v>-2.8047868362004489E-2</v>
      </c>
      <c r="M296" s="59">
        <f t="shared" si="169"/>
        <v>-2.4949274817765085E-2</v>
      </c>
      <c r="N296" s="59">
        <f t="shared" si="169"/>
        <v>-4.4798785117691727E-3</v>
      </c>
      <c r="O296" s="59">
        <f t="shared" si="169"/>
        <v>3.061849357011635E-2</v>
      </c>
      <c r="P296" s="59">
        <f t="shared" si="169"/>
        <v>2.2882436791957388E-2</v>
      </c>
      <c r="Q296" s="59">
        <f t="shared" si="169"/>
        <v>-3.9364338824901587E-3</v>
      </c>
      <c r="R296" s="59">
        <f t="shared" si="169"/>
        <v>-2.0259666143529746E-2</v>
      </c>
      <c r="S296" s="59">
        <f t="shared" si="169"/>
        <v>-3.0067133266676187E-2</v>
      </c>
      <c r="T296" s="59">
        <f t="shared" si="169"/>
        <v>5.3587647593097185E-2</v>
      </c>
    </row>
    <row r="297" spans="1:20" ht="52" thickBot="1" x14ac:dyDescent="0.25">
      <c r="A297" s="16" t="s">
        <v>22</v>
      </c>
      <c r="B297" s="59">
        <f>B289/B293</f>
        <v>2.5878833208676139E-2</v>
      </c>
      <c r="C297" s="59">
        <f>C289/C293</f>
        <v>2.9458179905312992E-2</v>
      </c>
      <c r="D297" s="59">
        <f>D289/D293</f>
        <v>3.3409263477600606E-2</v>
      </c>
      <c r="E297" s="59">
        <f>E289/E293</f>
        <v>3.3297611757501532E-2</v>
      </c>
      <c r="F297" s="59">
        <f>F289/F293</f>
        <v>3.6386825718358468E-2</v>
      </c>
      <c r="G297" s="59">
        <f t="shared" ref="G297:M297" si="170">G289/G293</f>
        <v>3.4553141857413615E-2</v>
      </c>
      <c r="H297" s="59">
        <f t="shared" si="170"/>
        <v>3.4384362961906119E-2</v>
      </c>
      <c r="I297" s="59">
        <f t="shared" si="170"/>
        <v>3.4423653763748036E-2</v>
      </c>
      <c r="J297" s="59">
        <f t="shared" si="170"/>
        <v>3.4438389343021493E-2</v>
      </c>
      <c r="K297" s="59">
        <f t="shared" si="170"/>
        <v>3.59562673236834E-2</v>
      </c>
      <c r="L297" s="59">
        <f t="shared" si="170"/>
        <v>3.6783378222393227E-2</v>
      </c>
      <c r="M297" s="59">
        <f t="shared" si="170"/>
        <v>3.8304431599229284E-2</v>
      </c>
      <c r="N297" s="59">
        <f t="shared" ref="N297:O297" si="171">N289/N293</f>
        <v>4.2102051712302649E-2</v>
      </c>
      <c r="O297" s="59">
        <f t="shared" si="171"/>
        <v>4.5751633986928102E-2</v>
      </c>
      <c r="P297" s="59">
        <f t="shared" ref="P297:Q297" si="172">P289/P293</f>
        <v>4.6061317294997801E-2</v>
      </c>
      <c r="Q297" s="59">
        <f t="shared" si="172"/>
        <v>4.8741217798594846E-2</v>
      </c>
      <c r="R297" s="59">
        <f t="shared" ref="R297:S297" si="173">R289/R293</f>
        <v>5.0677151594582789E-2</v>
      </c>
      <c r="S297" s="59">
        <f t="shared" si="173"/>
        <v>5.2941609601649363E-2</v>
      </c>
      <c r="T297" s="59">
        <f t="shared" ref="T297" si="174">T289/T293</f>
        <v>5.2514367816091957E-2</v>
      </c>
    </row>
    <row r="298" spans="1:20" ht="69" thickBot="1" x14ac:dyDescent="0.25">
      <c r="A298" s="16" t="s">
        <v>23</v>
      </c>
      <c r="B298" s="59"/>
      <c r="C298" s="59">
        <f t="shared" ref="C298:K298" si="175">(C297-B297)</f>
        <v>3.579346696636853E-3</v>
      </c>
      <c r="D298" s="59">
        <f t="shared" si="175"/>
        <v>3.9510835722876142E-3</v>
      </c>
      <c r="E298" s="59">
        <f t="shared" si="175"/>
        <v>-1.1165172009907492E-4</v>
      </c>
      <c r="F298" s="59">
        <f t="shared" si="175"/>
        <v>3.0892139608569361E-3</v>
      </c>
      <c r="G298" s="59">
        <f t="shared" si="175"/>
        <v>-1.8336838609448528E-3</v>
      </c>
      <c r="H298" s="59">
        <f t="shared" si="175"/>
        <v>-1.6877889550749592E-4</v>
      </c>
      <c r="I298" s="59">
        <f t="shared" si="175"/>
        <v>3.9290801841916634E-5</v>
      </c>
      <c r="J298" s="59">
        <f t="shared" si="175"/>
        <v>1.4735579273457422E-5</v>
      </c>
      <c r="K298" s="59">
        <f t="shared" si="175"/>
        <v>1.5178779806619067E-3</v>
      </c>
      <c r="L298" s="59">
        <f t="shared" ref="L298:T298" si="176">(L297-K297)</f>
        <v>8.2711089870982774E-4</v>
      </c>
      <c r="M298" s="59">
        <f t="shared" si="176"/>
        <v>1.5210533768360568E-3</v>
      </c>
      <c r="N298" s="59">
        <f t="shared" si="176"/>
        <v>3.7976201130733647E-3</v>
      </c>
      <c r="O298" s="59">
        <f t="shared" si="176"/>
        <v>3.6495822746254528E-3</v>
      </c>
      <c r="P298" s="59">
        <f t="shared" si="176"/>
        <v>3.0968330806969979E-4</v>
      </c>
      <c r="Q298" s="59">
        <f t="shared" si="176"/>
        <v>2.679900503597045E-3</v>
      </c>
      <c r="R298" s="59">
        <f t="shared" si="176"/>
        <v>1.935933795987943E-3</v>
      </c>
      <c r="S298" s="59">
        <f t="shared" si="176"/>
        <v>2.2644580070665735E-3</v>
      </c>
      <c r="T298" s="59">
        <f t="shared" si="176"/>
        <v>-4.2724178555740566E-4</v>
      </c>
    </row>
    <row r="299" spans="1:20" ht="69" thickBot="1" x14ac:dyDescent="0.25">
      <c r="A299" s="16" t="s">
        <v>24</v>
      </c>
      <c r="B299" s="59"/>
      <c r="C299" s="59"/>
      <c r="D299" s="59"/>
      <c r="E299" s="59"/>
      <c r="F299" s="59"/>
      <c r="G299" s="59">
        <f>G297-B297</f>
        <v>8.6743086487374756E-3</v>
      </c>
      <c r="H299" s="59">
        <f t="shared" ref="H299:K299" si="177">H297-C297</f>
        <v>4.9261830565931267E-3</v>
      </c>
      <c r="I299" s="59">
        <f t="shared" si="177"/>
        <v>1.0143902861474291E-3</v>
      </c>
      <c r="J299" s="59">
        <f t="shared" si="177"/>
        <v>1.1407775855199614E-3</v>
      </c>
      <c r="K299" s="59">
        <f t="shared" si="177"/>
        <v>-4.3055839467506796E-4</v>
      </c>
      <c r="L299" s="59">
        <f t="shared" ref="L299:T299" si="178">L297-G297</f>
        <v>2.2302363649796125E-3</v>
      </c>
      <c r="M299" s="59">
        <f t="shared" si="178"/>
        <v>3.9200686373231652E-3</v>
      </c>
      <c r="N299" s="59">
        <f t="shared" si="178"/>
        <v>7.6783979485546133E-3</v>
      </c>
      <c r="O299" s="59">
        <f t="shared" si="178"/>
        <v>1.1313244643906609E-2</v>
      </c>
      <c r="P299" s="59">
        <f t="shared" si="178"/>
        <v>1.0105049971314402E-2</v>
      </c>
      <c r="Q299" s="59">
        <f t="shared" si="178"/>
        <v>1.1957839576201619E-2</v>
      </c>
      <c r="R299" s="59">
        <f t="shared" si="178"/>
        <v>1.2372719995353505E-2</v>
      </c>
      <c r="S299" s="59">
        <f t="shared" si="178"/>
        <v>1.0839557889346714E-2</v>
      </c>
      <c r="T299" s="59">
        <f t="shared" si="178"/>
        <v>6.7627338291638556E-3</v>
      </c>
    </row>
    <row r="300" spans="1:20" ht="69" thickBot="1" x14ac:dyDescent="0.25">
      <c r="A300" s="16" t="s">
        <v>25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>
        <f t="shared" ref="L300:T300" si="179">L297-B297</f>
        <v>1.0904545013717088E-2</v>
      </c>
      <c r="M300" s="59">
        <f t="shared" si="179"/>
        <v>8.8462516939162919E-3</v>
      </c>
      <c r="N300" s="59">
        <f t="shared" si="179"/>
        <v>8.6927882347020424E-3</v>
      </c>
      <c r="O300" s="59">
        <f t="shared" si="179"/>
        <v>1.245402222942657E-2</v>
      </c>
      <c r="P300" s="59">
        <f t="shared" si="179"/>
        <v>9.6744915766393338E-3</v>
      </c>
      <c r="Q300" s="59">
        <f t="shared" si="179"/>
        <v>1.4188075941181232E-2</v>
      </c>
      <c r="R300" s="59">
        <f t="shared" si="179"/>
        <v>1.629278863267667E-2</v>
      </c>
      <c r="S300" s="59">
        <f t="shared" si="179"/>
        <v>1.8517955837901327E-2</v>
      </c>
      <c r="T300" s="59">
        <f t="shared" si="179"/>
        <v>1.8075978473070464E-2</v>
      </c>
    </row>
    <row r="304" spans="1:20" ht="16" x14ac:dyDescent="0.2">
      <c r="A304" s="40" t="s">
        <v>56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42"/>
    </row>
    <row r="305" spans="1:22" ht="17" thickBo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22" ht="18" thickBot="1" x14ac:dyDescent="0.25">
      <c r="A306" s="10"/>
      <c r="B306" s="10" t="s">
        <v>0</v>
      </c>
      <c r="C306" s="10" t="s">
        <v>1</v>
      </c>
      <c r="D306" s="10" t="s">
        <v>2</v>
      </c>
      <c r="E306" s="10" t="s">
        <v>3</v>
      </c>
      <c r="F306" s="10" t="s">
        <v>4</v>
      </c>
      <c r="G306" s="10" t="s">
        <v>5</v>
      </c>
      <c r="H306" s="10" t="s">
        <v>6</v>
      </c>
      <c r="I306" s="10" t="s">
        <v>7</v>
      </c>
      <c r="J306" s="10" t="s">
        <v>8</v>
      </c>
      <c r="K306" s="10" t="s">
        <v>9</v>
      </c>
      <c r="L306" s="10" t="s">
        <v>10</v>
      </c>
      <c r="M306" s="10" t="s">
        <v>30</v>
      </c>
      <c r="N306" s="10" t="s">
        <v>36</v>
      </c>
      <c r="O306" s="10" t="s">
        <v>39</v>
      </c>
      <c r="P306" s="10" t="s">
        <v>40</v>
      </c>
      <c r="Q306" s="10" t="s">
        <v>41</v>
      </c>
      <c r="R306" s="10" t="s">
        <v>42</v>
      </c>
      <c r="S306" s="10" t="s">
        <v>43</v>
      </c>
      <c r="T306" s="10" t="s">
        <v>46</v>
      </c>
    </row>
    <row r="307" spans="1:22" ht="18" thickBot="1" x14ac:dyDescent="0.25">
      <c r="A307" s="5" t="s">
        <v>11</v>
      </c>
      <c r="B307" s="38">
        <v>130</v>
      </c>
      <c r="C307" s="38">
        <v>101</v>
      </c>
      <c r="D307" s="38">
        <v>115</v>
      </c>
      <c r="E307" s="38">
        <v>107</v>
      </c>
      <c r="F307" s="55">
        <f>24+31+22+31</f>
        <v>108</v>
      </c>
      <c r="G307" s="55">
        <v>98</v>
      </c>
      <c r="H307" s="55">
        <v>97</v>
      </c>
      <c r="I307" s="55">
        <v>115</v>
      </c>
      <c r="J307" s="55">
        <v>121</v>
      </c>
      <c r="K307" s="55">
        <v>133</v>
      </c>
      <c r="L307" s="55">
        <v>132</v>
      </c>
      <c r="M307" s="55">
        <v>164</v>
      </c>
      <c r="N307" s="55">
        <v>127</v>
      </c>
      <c r="O307" s="55">
        <v>158</v>
      </c>
      <c r="P307" s="55">
        <v>108</v>
      </c>
      <c r="Q307" s="55">
        <v>112</v>
      </c>
      <c r="R307" s="55">
        <v>81</v>
      </c>
      <c r="S307" s="55">
        <v>101</v>
      </c>
      <c r="T307" s="103">
        <v>91</v>
      </c>
    </row>
    <row r="308" spans="1:22" ht="17" thickBot="1" x14ac:dyDescent="0.25">
      <c r="A308" s="5">
        <v>1</v>
      </c>
      <c r="B308" s="38">
        <v>124</v>
      </c>
      <c r="C308" s="38">
        <v>136</v>
      </c>
      <c r="D308" s="38">
        <v>106</v>
      </c>
      <c r="E308" s="38">
        <v>96</v>
      </c>
      <c r="F308" s="55">
        <f>16+21+28+35</f>
        <v>100</v>
      </c>
      <c r="G308" s="55">
        <v>107</v>
      </c>
      <c r="H308" s="55">
        <v>93</v>
      </c>
      <c r="I308" s="55">
        <v>100</v>
      </c>
      <c r="J308" s="55">
        <v>102</v>
      </c>
      <c r="K308" s="55">
        <v>122</v>
      </c>
      <c r="L308" s="55">
        <v>121</v>
      </c>
      <c r="M308" s="55">
        <v>116</v>
      </c>
      <c r="N308" s="55">
        <v>160</v>
      </c>
      <c r="O308" s="55">
        <v>111</v>
      </c>
      <c r="P308" s="55">
        <v>156</v>
      </c>
      <c r="Q308" s="101">
        <v>100</v>
      </c>
      <c r="R308" s="101">
        <v>110</v>
      </c>
      <c r="S308" s="101">
        <v>73</v>
      </c>
      <c r="T308" s="101">
        <v>100</v>
      </c>
      <c r="U308" s="123"/>
    </row>
    <row r="309" spans="1:22" ht="17" thickBot="1" x14ac:dyDescent="0.25">
      <c r="A309" s="5">
        <v>2</v>
      </c>
      <c r="B309" s="38">
        <v>84</v>
      </c>
      <c r="C309" s="38">
        <v>110</v>
      </c>
      <c r="D309" s="38">
        <v>120</v>
      </c>
      <c r="E309" s="38">
        <v>92</v>
      </c>
      <c r="F309" s="55">
        <f>20+24+21+23</f>
        <v>88</v>
      </c>
      <c r="G309" s="55">
        <v>86</v>
      </c>
      <c r="H309" s="55">
        <v>91</v>
      </c>
      <c r="I309" s="55">
        <v>94</v>
      </c>
      <c r="J309" s="55">
        <v>93</v>
      </c>
      <c r="K309" s="55">
        <v>93</v>
      </c>
      <c r="L309" s="55">
        <v>111</v>
      </c>
      <c r="M309" s="55">
        <v>103</v>
      </c>
      <c r="N309" s="55">
        <v>109</v>
      </c>
      <c r="O309" s="55">
        <v>147</v>
      </c>
      <c r="P309" s="55">
        <v>98</v>
      </c>
      <c r="Q309" s="101">
        <v>131</v>
      </c>
      <c r="R309" s="101">
        <v>88</v>
      </c>
      <c r="S309" s="101">
        <v>100</v>
      </c>
      <c r="T309" s="101">
        <v>68</v>
      </c>
      <c r="U309" s="123"/>
    </row>
    <row r="310" spans="1:22" ht="17" thickBot="1" x14ac:dyDescent="0.25">
      <c r="A310" s="5">
        <v>3</v>
      </c>
      <c r="B310" s="38">
        <v>74</v>
      </c>
      <c r="C310" s="38">
        <v>82</v>
      </c>
      <c r="D310" s="38">
        <v>107</v>
      </c>
      <c r="E310" s="38">
        <v>109</v>
      </c>
      <c r="F310" s="55">
        <f>17+17+25+24</f>
        <v>83</v>
      </c>
      <c r="G310" s="55">
        <v>86</v>
      </c>
      <c r="H310" s="55">
        <v>80</v>
      </c>
      <c r="I310" s="55">
        <v>84</v>
      </c>
      <c r="J310" s="55">
        <v>79</v>
      </c>
      <c r="K310" s="55">
        <v>80</v>
      </c>
      <c r="L310" s="55">
        <v>83</v>
      </c>
      <c r="M310" s="55">
        <v>102</v>
      </c>
      <c r="N310" s="55">
        <v>100</v>
      </c>
      <c r="O310" s="55">
        <v>97</v>
      </c>
      <c r="P310" s="55">
        <v>138</v>
      </c>
      <c r="Q310" s="101">
        <v>89</v>
      </c>
      <c r="R310" s="101">
        <v>122</v>
      </c>
      <c r="S310" s="101">
        <v>81</v>
      </c>
      <c r="T310" s="101">
        <v>92</v>
      </c>
      <c r="U310" s="123"/>
      <c r="V310" s="123"/>
    </row>
    <row r="311" spans="1:22" ht="17" thickBot="1" x14ac:dyDescent="0.25">
      <c r="A311" s="5">
        <v>4</v>
      </c>
      <c r="B311" s="38">
        <v>77</v>
      </c>
      <c r="C311" s="38">
        <v>73</v>
      </c>
      <c r="D311" s="38">
        <v>78</v>
      </c>
      <c r="E311" s="38">
        <v>88</v>
      </c>
      <c r="F311" s="55">
        <f>12+16+37+38</f>
        <v>103</v>
      </c>
      <c r="G311" s="55">
        <v>74</v>
      </c>
      <c r="H311" s="55">
        <v>78</v>
      </c>
      <c r="I311" s="55">
        <v>84</v>
      </c>
      <c r="J311" s="55">
        <v>81</v>
      </c>
      <c r="K311" s="55">
        <v>73</v>
      </c>
      <c r="L311" s="55">
        <v>68</v>
      </c>
      <c r="M311" s="55">
        <v>79</v>
      </c>
      <c r="N311" s="55">
        <v>101</v>
      </c>
      <c r="O311" s="55">
        <v>93</v>
      </c>
      <c r="P311" s="55">
        <v>84</v>
      </c>
      <c r="Q311" s="101">
        <v>129</v>
      </c>
      <c r="R311" s="101">
        <v>76</v>
      </c>
      <c r="S311" s="101">
        <v>106</v>
      </c>
      <c r="T311" s="101">
        <v>80</v>
      </c>
      <c r="U311" s="124"/>
    </row>
    <row r="312" spans="1:22" ht="17" thickBot="1" x14ac:dyDescent="0.25">
      <c r="A312" s="5">
        <v>5</v>
      </c>
      <c r="B312" s="38">
        <v>77</v>
      </c>
      <c r="C312" s="38">
        <v>70</v>
      </c>
      <c r="D312" s="38">
        <v>67</v>
      </c>
      <c r="E312" s="38">
        <v>65</v>
      </c>
      <c r="F312" s="55">
        <f>7+9+32+26</f>
        <v>74</v>
      </c>
      <c r="G312" s="55">
        <v>97</v>
      </c>
      <c r="H312" s="55">
        <v>67</v>
      </c>
      <c r="I312" s="55">
        <v>71</v>
      </c>
      <c r="J312" s="55">
        <v>78</v>
      </c>
      <c r="K312" s="55">
        <v>77</v>
      </c>
      <c r="L312" s="55">
        <v>69</v>
      </c>
      <c r="M312" s="55">
        <v>67</v>
      </c>
      <c r="N312" s="55">
        <v>77</v>
      </c>
      <c r="O312" s="55">
        <v>100</v>
      </c>
      <c r="P312" s="55">
        <v>81</v>
      </c>
      <c r="Q312" s="101">
        <v>78</v>
      </c>
      <c r="R312" s="101">
        <v>127</v>
      </c>
      <c r="S312" s="101">
        <v>71</v>
      </c>
      <c r="T312" s="101">
        <v>105</v>
      </c>
      <c r="U312" s="124"/>
    </row>
    <row r="313" spans="1:22" ht="17" thickBot="1" x14ac:dyDescent="0.25">
      <c r="A313" s="5">
        <v>6</v>
      </c>
      <c r="B313" s="38">
        <v>110</v>
      </c>
      <c r="C313" s="38">
        <v>135</v>
      </c>
      <c r="D313" s="38">
        <v>121</v>
      </c>
      <c r="E313" s="38">
        <v>118</v>
      </c>
      <c r="F313" s="55">
        <v>105</v>
      </c>
      <c r="G313" s="55">
        <v>116</v>
      </c>
      <c r="H313" s="55">
        <v>110</v>
      </c>
      <c r="I313" s="55">
        <v>118</v>
      </c>
      <c r="J313" s="55">
        <v>117</v>
      </c>
      <c r="K313" s="55">
        <v>98</v>
      </c>
      <c r="L313" s="55">
        <v>121</v>
      </c>
      <c r="M313" s="55">
        <v>101</v>
      </c>
      <c r="N313" s="55">
        <v>107</v>
      </c>
      <c r="O313" s="55">
        <v>120</v>
      </c>
      <c r="P313" s="55">
        <v>130</v>
      </c>
      <c r="Q313" s="101">
        <v>117</v>
      </c>
      <c r="R313" s="101">
        <v>99</v>
      </c>
      <c r="S313" s="101">
        <v>127</v>
      </c>
      <c r="T313" s="101">
        <v>79</v>
      </c>
      <c r="U313" s="124"/>
    </row>
    <row r="314" spans="1:22" ht="17" thickBot="1" x14ac:dyDescent="0.25">
      <c r="A314" s="5">
        <v>7</v>
      </c>
      <c r="B314" s="38">
        <v>119</v>
      </c>
      <c r="C314" s="38">
        <v>112</v>
      </c>
      <c r="D314" s="38">
        <v>119</v>
      </c>
      <c r="E314" s="38">
        <v>108</v>
      </c>
      <c r="F314" s="55">
        <v>108</v>
      </c>
      <c r="G314" s="55">
        <v>101</v>
      </c>
      <c r="H314" s="55">
        <v>106</v>
      </c>
      <c r="I314" s="55">
        <v>110</v>
      </c>
      <c r="J314" s="55">
        <v>109</v>
      </c>
      <c r="K314" s="55">
        <v>108</v>
      </c>
      <c r="L314" s="55">
        <v>92</v>
      </c>
      <c r="M314" s="55">
        <v>112</v>
      </c>
      <c r="N314" s="55">
        <v>103</v>
      </c>
      <c r="O314" s="55">
        <v>85</v>
      </c>
      <c r="P314" s="55">
        <v>113</v>
      </c>
      <c r="Q314" s="101">
        <v>119</v>
      </c>
      <c r="R314" s="101">
        <v>113</v>
      </c>
      <c r="S314" s="101">
        <v>95</v>
      </c>
      <c r="T314" s="101">
        <v>116</v>
      </c>
      <c r="U314" s="124"/>
      <c r="V314" s="124"/>
    </row>
    <row r="315" spans="1:22" ht="17" thickBot="1" x14ac:dyDescent="0.25">
      <c r="A315" s="5">
        <v>8</v>
      </c>
      <c r="B315" s="38">
        <v>82</v>
      </c>
      <c r="C315" s="38">
        <v>101</v>
      </c>
      <c r="D315" s="38">
        <v>95</v>
      </c>
      <c r="E315" s="38">
        <v>111</v>
      </c>
      <c r="F315" s="55">
        <v>96</v>
      </c>
      <c r="G315" s="55">
        <v>104</v>
      </c>
      <c r="H315" s="55">
        <v>101</v>
      </c>
      <c r="I315" s="55">
        <v>109</v>
      </c>
      <c r="J315" s="55">
        <v>107</v>
      </c>
      <c r="K315" s="55">
        <v>102</v>
      </c>
      <c r="L315" s="55">
        <v>103</v>
      </c>
      <c r="M315" s="55">
        <v>63</v>
      </c>
      <c r="N315" s="55">
        <v>111</v>
      </c>
      <c r="O315" s="55">
        <v>105</v>
      </c>
      <c r="P315" s="55">
        <v>99</v>
      </c>
      <c r="Q315" s="101">
        <v>111</v>
      </c>
      <c r="R315" s="101">
        <v>111</v>
      </c>
      <c r="S315" s="101">
        <v>105</v>
      </c>
      <c r="T315" s="101">
        <v>91</v>
      </c>
      <c r="U315" s="124"/>
    </row>
    <row r="316" spans="1:22" ht="17" thickBot="1" x14ac:dyDescent="0.25">
      <c r="A316" s="5">
        <v>9</v>
      </c>
      <c r="B316" s="38">
        <v>49</v>
      </c>
      <c r="C316" s="38">
        <v>72</v>
      </c>
      <c r="D316" s="38">
        <v>94</v>
      </c>
      <c r="E316" s="38">
        <v>80</v>
      </c>
      <c r="F316" s="55">
        <v>96</v>
      </c>
      <c r="G316" s="55">
        <v>80</v>
      </c>
      <c r="H316" s="55">
        <v>92</v>
      </c>
      <c r="I316" s="55">
        <v>91</v>
      </c>
      <c r="J316" s="55">
        <v>94</v>
      </c>
      <c r="K316" s="55">
        <v>89</v>
      </c>
      <c r="L316" s="55">
        <v>97</v>
      </c>
      <c r="M316" s="55">
        <v>94</v>
      </c>
      <c r="N316" s="55">
        <v>78</v>
      </c>
      <c r="O316" s="55">
        <v>90</v>
      </c>
      <c r="P316" s="55">
        <v>94</v>
      </c>
      <c r="Q316" s="101">
        <v>99</v>
      </c>
      <c r="R316" s="101">
        <v>100</v>
      </c>
      <c r="S316" s="101">
        <v>95</v>
      </c>
      <c r="T316" s="101">
        <v>91</v>
      </c>
      <c r="U316" s="124"/>
    </row>
    <row r="317" spans="1:22" ht="17" thickBot="1" x14ac:dyDescent="0.25">
      <c r="A317" s="5">
        <v>10</v>
      </c>
      <c r="B317" s="38">
        <v>54</v>
      </c>
      <c r="C317" s="38">
        <v>44</v>
      </c>
      <c r="D317" s="38">
        <v>71</v>
      </c>
      <c r="E317" s="38">
        <v>78</v>
      </c>
      <c r="F317" s="55">
        <v>78</v>
      </c>
      <c r="G317" s="55">
        <v>90</v>
      </c>
      <c r="H317" s="55">
        <v>70</v>
      </c>
      <c r="I317" s="55">
        <v>83</v>
      </c>
      <c r="J317" s="55">
        <v>83</v>
      </c>
      <c r="K317" s="55">
        <v>86</v>
      </c>
      <c r="L317" s="55">
        <v>88</v>
      </c>
      <c r="M317" s="55">
        <v>93</v>
      </c>
      <c r="N317" s="55">
        <v>91</v>
      </c>
      <c r="O317" s="55">
        <v>74</v>
      </c>
      <c r="P317" s="55">
        <v>88</v>
      </c>
      <c r="Q317" s="101">
        <v>92</v>
      </c>
      <c r="R317" s="101">
        <v>97</v>
      </c>
      <c r="S317" s="101">
        <v>96</v>
      </c>
      <c r="T317" s="101">
        <v>84</v>
      </c>
      <c r="U317" s="124"/>
    </row>
    <row r="318" spans="1:22" ht="17" thickBot="1" x14ac:dyDescent="0.25">
      <c r="A318" s="5">
        <v>11</v>
      </c>
      <c r="B318" s="38">
        <v>48</v>
      </c>
      <c r="C318" s="38">
        <v>44</v>
      </c>
      <c r="D318" s="38">
        <v>43</v>
      </c>
      <c r="E318" s="38">
        <v>49</v>
      </c>
      <c r="F318" s="55">
        <v>75</v>
      </c>
      <c r="G318" s="55">
        <v>70</v>
      </c>
      <c r="H318" s="55">
        <v>73</v>
      </c>
      <c r="I318" s="55">
        <v>65</v>
      </c>
      <c r="J318" s="55">
        <v>75</v>
      </c>
      <c r="K318" s="55">
        <v>75</v>
      </c>
      <c r="L318" s="55">
        <v>75</v>
      </c>
      <c r="M318" s="55">
        <v>81</v>
      </c>
      <c r="N318" s="55">
        <v>79</v>
      </c>
      <c r="O318" s="55">
        <v>88</v>
      </c>
      <c r="P318" s="55">
        <v>72</v>
      </c>
      <c r="Q318" s="101">
        <v>88</v>
      </c>
      <c r="R318" s="101">
        <v>77</v>
      </c>
      <c r="S318" s="101">
        <v>94</v>
      </c>
      <c r="T318" s="101">
        <v>91</v>
      </c>
      <c r="U318" s="125"/>
    </row>
    <row r="319" spans="1:22" ht="17" thickBot="1" x14ac:dyDescent="0.25">
      <c r="A319" s="5">
        <v>12</v>
      </c>
      <c r="B319" s="38">
        <v>49</v>
      </c>
      <c r="C319" s="38">
        <v>47</v>
      </c>
      <c r="D319" s="38">
        <v>44</v>
      </c>
      <c r="E319" s="38">
        <v>33</v>
      </c>
      <c r="F319" s="55">
        <v>48</v>
      </c>
      <c r="G319" s="55">
        <v>78</v>
      </c>
      <c r="H319" s="55">
        <v>49</v>
      </c>
      <c r="I319" s="55">
        <v>71</v>
      </c>
      <c r="J319" s="55">
        <v>63</v>
      </c>
      <c r="K319" s="55">
        <v>71</v>
      </c>
      <c r="L319" s="55">
        <v>71</v>
      </c>
      <c r="M319" s="55">
        <v>70</v>
      </c>
      <c r="N319" s="55">
        <v>76</v>
      </c>
      <c r="O319" s="55">
        <v>72</v>
      </c>
      <c r="P319" s="55">
        <v>83</v>
      </c>
      <c r="Q319" s="101">
        <v>87</v>
      </c>
      <c r="R319" s="101">
        <v>79</v>
      </c>
      <c r="S319" s="101">
        <v>85</v>
      </c>
      <c r="T319" s="101">
        <v>79</v>
      </c>
      <c r="U319" s="124"/>
    </row>
    <row r="320" spans="1:22" ht="18" thickBot="1" x14ac:dyDescent="0.25">
      <c r="A320" s="5" t="s">
        <v>13</v>
      </c>
      <c r="B320" s="38"/>
      <c r="C320" s="38"/>
      <c r="D320" s="38"/>
      <c r="E320" s="38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103"/>
    </row>
    <row r="321" spans="1:20" ht="35" thickBot="1" x14ac:dyDescent="0.25">
      <c r="A321" s="16" t="s">
        <v>14</v>
      </c>
      <c r="B321" s="58">
        <f>SUM(B307:B319)</f>
        <v>1077</v>
      </c>
      <c r="C321" s="58">
        <f>SUM(C307:C319)</f>
        <v>1127</v>
      </c>
      <c r="D321" s="58">
        <f>SUM(D307:D319)</f>
        <v>1180</v>
      </c>
      <c r="E321" s="58">
        <f>SUM(E307:E319)</f>
        <v>1134</v>
      </c>
      <c r="F321" s="58">
        <f t="shared" ref="F321:K321" si="180">SUM(F307:F319)</f>
        <v>1162</v>
      </c>
      <c r="G321" s="58">
        <f t="shared" si="180"/>
        <v>1187</v>
      </c>
      <c r="H321" s="58">
        <f t="shared" si="180"/>
        <v>1107</v>
      </c>
      <c r="I321" s="58">
        <f t="shared" si="180"/>
        <v>1195</v>
      </c>
      <c r="J321" s="58">
        <f t="shared" si="180"/>
        <v>1202</v>
      </c>
      <c r="K321" s="58">
        <f t="shared" si="180"/>
        <v>1207</v>
      </c>
      <c r="L321" s="58">
        <f t="shared" ref="L321:Q321" si="181">SUM(L307:L319)</f>
        <v>1231</v>
      </c>
      <c r="M321" s="58">
        <f t="shared" si="181"/>
        <v>1245</v>
      </c>
      <c r="N321" s="58">
        <f t="shared" si="181"/>
        <v>1319</v>
      </c>
      <c r="O321" s="58">
        <f t="shared" si="181"/>
        <v>1340</v>
      </c>
      <c r="P321" s="58">
        <f t="shared" si="181"/>
        <v>1344</v>
      </c>
      <c r="Q321" s="58">
        <f t="shared" si="181"/>
        <v>1352</v>
      </c>
      <c r="R321" s="58">
        <f t="shared" ref="R321:S321" si="182">SUM(R307:R319)</f>
        <v>1280</v>
      </c>
      <c r="S321" s="58">
        <f t="shared" si="182"/>
        <v>1229</v>
      </c>
      <c r="T321" s="105">
        <f t="shared" ref="T321" si="183">SUM(T307:T319)</f>
        <v>1167</v>
      </c>
    </row>
    <row r="322" spans="1:20" ht="52" thickBot="1" x14ac:dyDescent="0.25">
      <c r="A322" s="16" t="s">
        <v>28</v>
      </c>
      <c r="B322" s="48"/>
      <c r="C322" s="59">
        <f>((C321-B321)/B321)</f>
        <v>4.6425255338904362E-2</v>
      </c>
      <c r="D322" s="59">
        <f>((D321-C321)/C321)</f>
        <v>4.7027506654835849E-2</v>
      </c>
      <c r="E322" s="59">
        <f>((E321-D321)/D321)</f>
        <v>-3.898305084745763E-2</v>
      </c>
      <c r="F322" s="59">
        <f>((F321-E321)/E321)</f>
        <v>2.4691358024691357E-2</v>
      </c>
      <c r="G322" s="59">
        <f t="shared" ref="G322:T322" si="184">((G321-F321)/F321)</f>
        <v>2.1514629948364887E-2</v>
      </c>
      <c r="H322" s="59">
        <f t="shared" si="184"/>
        <v>-6.7396798652064022E-2</v>
      </c>
      <c r="I322" s="59">
        <f t="shared" si="184"/>
        <v>7.9494128274616077E-2</v>
      </c>
      <c r="J322" s="59">
        <f t="shared" si="184"/>
        <v>5.8577405857740588E-3</v>
      </c>
      <c r="K322" s="59">
        <f t="shared" si="184"/>
        <v>4.1597337770382693E-3</v>
      </c>
      <c r="L322" s="59">
        <f t="shared" si="184"/>
        <v>1.9884009942004972E-2</v>
      </c>
      <c r="M322" s="59">
        <f t="shared" si="184"/>
        <v>1.1372867587327376E-2</v>
      </c>
      <c r="N322" s="59">
        <f t="shared" si="184"/>
        <v>5.9437751004016062E-2</v>
      </c>
      <c r="O322" s="59">
        <f t="shared" si="184"/>
        <v>1.5921152388172859E-2</v>
      </c>
      <c r="P322" s="59">
        <f t="shared" si="184"/>
        <v>2.9850746268656717E-3</v>
      </c>
      <c r="Q322" s="59">
        <f t="shared" si="184"/>
        <v>5.9523809523809521E-3</v>
      </c>
      <c r="R322" s="59">
        <f t="shared" si="184"/>
        <v>-5.3254437869822487E-2</v>
      </c>
      <c r="S322" s="59">
        <f t="shared" si="184"/>
        <v>-3.9843749999999997E-2</v>
      </c>
      <c r="T322" s="59">
        <f t="shared" si="184"/>
        <v>-5.0447518307567128E-2</v>
      </c>
    </row>
    <row r="323" spans="1:20" ht="69" thickBot="1" x14ac:dyDescent="0.25">
      <c r="A323" s="16" t="s">
        <v>16</v>
      </c>
      <c r="B323" s="59"/>
      <c r="C323" s="59"/>
      <c r="D323" s="59"/>
      <c r="E323" s="59"/>
      <c r="F323" s="59"/>
      <c r="G323" s="59">
        <f t="shared" ref="G323:T323" si="185">(G321-B321)/B321</f>
        <v>0.1021355617455896</v>
      </c>
      <c r="H323" s="59">
        <f t="shared" si="185"/>
        <v>-1.774622892635315E-2</v>
      </c>
      <c r="I323" s="59">
        <f t="shared" si="185"/>
        <v>1.2711864406779662E-2</v>
      </c>
      <c r="J323" s="59">
        <f t="shared" si="185"/>
        <v>5.9964726631393295E-2</v>
      </c>
      <c r="K323" s="59">
        <f t="shared" si="185"/>
        <v>3.8726333907056799E-2</v>
      </c>
      <c r="L323" s="59">
        <f t="shared" si="185"/>
        <v>3.7068239258635213E-2</v>
      </c>
      <c r="M323" s="59">
        <f t="shared" si="185"/>
        <v>0.12466124661246612</v>
      </c>
      <c r="N323" s="59">
        <f t="shared" si="185"/>
        <v>0.10376569037656903</v>
      </c>
      <c r="O323" s="59">
        <f t="shared" si="185"/>
        <v>0.11480865224625623</v>
      </c>
      <c r="P323" s="59">
        <f t="shared" si="185"/>
        <v>0.11350455675227837</v>
      </c>
      <c r="Q323" s="59">
        <f t="shared" si="185"/>
        <v>9.8294069861900896E-2</v>
      </c>
      <c r="R323" s="59">
        <f t="shared" si="185"/>
        <v>2.8112449799196786E-2</v>
      </c>
      <c r="S323" s="59">
        <f t="shared" si="185"/>
        <v>-6.8233510235026537E-2</v>
      </c>
      <c r="T323" s="59">
        <f t="shared" si="185"/>
        <v>-0.1291044776119403</v>
      </c>
    </row>
    <row r="324" spans="1:20" ht="86" thickBot="1" x14ac:dyDescent="0.25">
      <c r="A324" s="16" t="s">
        <v>17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>
        <f t="shared" ref="L324:T324" si="186">(L321-B321)/B321</f>
        <v>0.14298978644382543</v>
      </c>
      <c r="M324" s="59">
        <f t="shared" si="186"/>
        <v>0.10470275066548358</v>
      </c>
      <c r="N324" s="59">
        <f t="shared" si="186"/>
        <v>0.11779661016949153</v>
      </c>
      <c r="O324" s="59">
        <f t="shared" si="186"/>
        <v>0.18165784832451498</v>
      </c>
      <c r="P324" s="59">
        <f t="shared" si="186"/>
        <v>0.15662650602409639</v>
      </c>
      <c r="Q324" s="59">
        <f t="shared" si="186"/>
        <v>0.13900589721988205</v>
      </c>
      <c r="R324" s="59">
        <f t="shared" si="186"/>
        <v>0.15627822944896116</v>
      </c>
      <c r="S324" s="59">
        <f t="shared" si="186"/>
        <v>2.8451882845188285E-2</v>
      </c>
      <c r="T324" s="59">
        <f t="shared" si="186"/>
        <v>-2.9118136439267885E-2</v>
      </c>
    </row>
    <row r="325" spans="1:20" ht="35" thickBot="1" x14ac:dyDescent="0.25">
      <c r="A325" s="16" t="s">
        <v>18</v>
      </c>
      <c r="B325" s="53">
        <v>20088</v>
      </c>
      <c r="C325" s="53">
        <v>19980</v>
      </c>
      <c r="D325" s="53">
        <v>19866</v>
      </c>
      <c r="E325" s="53">
        <v>19349</v>
      </c>
      <c r="F325" s="53">
        <v>19432</v>
      </c>
      <c r="G325" s="29">
        <v>19567</v>
      </c>
      <c r="H325" s="29">
        <v>19509</v>
      </c>
      <c r="I325" s="29">
        <v>19879</v>
      </c>
      <c r="J325" s="29">
        <v>19402</v>
      </c>
      <c r="K325" s="29">
        <v>19394</v>
      </c>
      <c r="L325" s="29">
        <v>19182</v>
      </c>
      <c r="M325" s="29">
        <v>19292</v>
      </c>
      <c r="N325" s="29">
        <v>19092</v>
      </c>
      <c r="O325" s="29">
        <v>19500</v>
      </c>
      <c r="P325" s="29">
        <v>19483</v>
      </c>
      <c r="Q325" s="29">
        <v>19805</v>
      </c>
      <c r="R325" s="29">
        <v>20201</v>
      </c>
      <c r="S325" s="29">
        <v>19556</v>
      </c>
      <c r="T325" s="29">
        <v>18965</v>
      </c>
    </row>
    <row r="326" spans="1:20" ht="69" thickBot="1" x14ac:dyDescent="0.25">
      <c r="A326" s="16" t="s">
        <v>19</v>
      </c>
      <c r="B326" s="59"/>
      <c r="C326" s="59">
        <f t="shared" ref="C326:T326" si="187">(C325-B325)/B325</f>
        <v>-5.3763440860215058E-3</v>
      </c>
      <c r="D326" s="59">
        <f t="shared" si="187"/>
        <v>-5.7057057057057058E-3</v>
      </c>
      <c r="E326" s="59">
        <f t="shared" si="187"/>
        <v>-2.6024363233665561E-2</v>
      </c>
      <c r="F326" s="59">
        <f t="shared" si="187"/>
        <v>4.2896273709235617E-3</v>
      </c>
      <c r="G326" s="59">
        <f t="shared" si="187"/>
        <v>6.9473034170440514E-3</v>
      </c>
      <c r="H326" s="59">
        <f t="shared" si="187"/>
        <v>-2.9641743752235909E-3</v>
      </c>
      <c r="I326" s="59">
        <f t="shared" si="187"/>
        <v>1.8965605617919934E-2</v>
      </c>
      <c r="J326" s="59">
        <f t="shared" si="187"/>
        <v>-2.3995170783238595E-2</v>
      </c>
      <c r="K326" s="59">
        <f t="shared" si="187"/>
        <v>-4.1232862591485413E-4</v>
      </c>
      <c r="L326" s="59">
        <f t="shared" si="187"/>
        <v>-1.0931215839950501E-2</v>
      </c>
      <c r="M326" s="59">
        <f t="shared" si="187"/>
        <v>5.7345428005421747E-3</v>
      </c>
      <c r="N326" s="59">
        <f t="shared" si="187"/>
        <v>-1.0366991499066971E-2</v>
      </c>
      <c r="O326" s="59">
        <f t="shared" si="187"/>
        <v>2.1370207416719043E-2</v>
      </c>
      <c r="P326" s="59">
        <f t="shared" si="187"/>
        <v>-8.7179487179487182E-4</v>
      </c>
      <c r="Q326" s="59">
        <f t="shared" si="187"/>
        <v>1.6527228866191037E-2</v>
      </c>
      <c r="R326" s="59">
        <f t="shared" si="187"/>
        <v>1.9994950770007573E-2</v>
      </c>
      <c r="S326" s="59">
        <f t="shared" si="187"/>
        <v>-3.1929112420177222E-2</v>
      </c>
      <c r="T326" s="59">
        <f t="shared" si="187"/>
        <v>-3.0220904070362039E-2</v>
      </c>
    </row>
    <row r="327" spans="1:20" ht="69" thickBot="1" x14ac:dyDescent="0.25">
      <c r="A327" s="16" t="s">
        <v>20</v>
      </c>
      <c r="B327" s="59"/>
      <c r="C327" s="59"/>
      <c r="D327" s="59"/>
      <c r="E327" s="59"/>
      <c r="F327" s="59"/>
      <c r="G327" s="59">
        <f t="shared" ref="G327:T327" si="188">(G325-B325)/B325</f>
        <v>-2.5935882118677818E-2</v>
      </c>
      <c r="H327" s="59">
        <f t="shared" si="188"/>
        <v>-2.3573573573573574E-2</v>
      </c>
      <c r="I327" s="59">
        <f t="shared" si="188"/>
        <v>6.5438437531460788E-4</v>
      </c>
      <c r="J327" s="59">
        <f t="shared" si="188"/>
        <v>2.739159646493359E-3</v>
      </c>
      <c r="K327" s="59">
        <f t="shared" si="188"/>
        <v>-1.9555372581309179E-3</v>
      </c>
      <c r="L327" s="59">
        <f t="shared" si="188"/>
        <v>-1.9675985076915214E-2</v>
      </c>
      <c r="M327" s="59">
        <f t="shared" si="188"/>
        <v>-1.1123071402942232E-2</v>
      </c>
      <c r="N327" s="59">
        <f t="shared" si="188"/>
        <v>-3.9589516575280446E-2</v>
      </c>
      <c r="O327" s="59">
        <f t="shared" si="188"/>
        <v>5.0510256674569636E-3</v>
      </c>
      <c r="P327" s="59">
        <f t="shared" si="188"/>
        <v>4.5890481592245026E-3</v>
      </c>
      <c r="Q327" s="59">
        <f t="shared" si="188"/>
        <v>3.2478365133979774E-2</v>
      </c>
      <c r="R327" s="59">
        <f t="shared" si="188"/>
        <v>4.711797636325938E-2</v>
      </c>
      <c r="S327" s="59">
        <f t="shared" si="188"/>
        <v>2.4303373140582445E-2</v>
      </c>
      <c r="T327" s="59">
        <f t="shared" si="188"/>
        <v>-2.7435897435897437E-2</v>
      </c>
    </row>
    <row r="328" spans="1:20" ht="86" thickBot="1" x14ac:dyDescent="0.25">
      <c r="A328" s="16" t="s">
        <v>21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>
        <f t="shared" ref="L328:T328" si="189">(L325-B325)/B325</f>
        <v>-4.5101553166069293E-2</v>
      </c>
      <c r="M328" s="59">
        <f t="shared" si="189"/>
        <v>-3.4434434434434433E-2</v>
      </c>
      <c r="N328" s="59">
        <f t="shared" si="189"/>
        <v>-3.896103896103896E-2</v>
      </c>
      <c r="O328" s="59">
        <f t="shared" si="189"/>
        <v>7.8040208796320227E-3</v>
      </c>
      <c r="P328" s="59">
        <f t="shared" si="189"/>
        <v>2.6245368464388637E-3</v>
      </c>
      <c r="Q328" s="59">
        <f t="shared" si="189"/>
        <v>1.216333622936577E-2</v>
      </c>
      <c r="R328" s="59">
        <f t="shared" si="189"/>
        <v>3.5470808344866475E-2</v>
      </c>
      <c r="S328" s="59">
        <f t="shared" si="189"/>
        <v>-1.6248302228482319E-2</v>
      </c>
      <c r="T328" s="59">
        <f t="shared" si="189"/>
        <v>-2.2523451190598908E-2</v>
      </c>
    </row>
    <row r="329" spans="1:20" ht="52" thickBot="1" x14ac:dyDescent="0.25">
      <c r="A329" s="16" t="s">
        <v>22</v>
      </c>
      <c r="B329" s="59">
        <f>B321/B325</f>
        <v>5.361409796893668E-2</v>
      </c>
      <c r="C329" s="59">
        <f>C321/C325</f>
        <v>5.6406406406406408E-2</v>
      </c>
      <c r="D329" s="59">
        <f>D321/D325</f>
        <v>5.9397966374710558E-2</v>
      </c>
      <c r="E329" s="59">
        <f>E321/E325</f>
        <v>5.8607679983461676E-2</v>
      </c>
      <c r="F329" s="59">
        <f>F321/F325</f>
        <v>5.9798270893371759E-2</v>
      </c>
      <c r="G329" s="59">
        <f t="shared" ref="G329:M329" si="190">G321/G325</f>
        <v>6.0663361782593142E-2</v>
      </c>
      <c r="H329" s="59">
        <f t="shared" si="190"/>
        <v>5.6743041673073966E-2</v>
      </c>
      <c r="I329" s="59">
        <f t="shared" si="190"/>
        <v>6.0113687811258108E-2</v>
      </c>
      <c r="J329" s="59">
        <f t="shared" si="190"/>
        <v>6.1952376043706833E-2</v>
      </c>
      <c r="K329" s="59">
        <f t="shared" si="190"/>
        <v>6.2235743013303084E-2</v>
      </c>
      <c r="L329" s="59">
        <f t="shared" si="190"/>
        <v>6.4174747158794704E-2</v>
      </c>
      <c r="M329" s="59">
        <f t="shared" si="190"/>
        <v>6.4534522081691886E-2</v>
      </c>
      <c r="N329" s="59">
        <f t="shared" ref="N329:O329" si="191">N321/N325</f>
        <v>6.9086528388853971E-2</v>
      </c>
      <c r="O329" s="59">
        <f t="shared" si="191"/>
        <v>6.8717948717948715E-2</v>
      </c>
      <c r="P329" s="59">
        <f t="shared" ref="P329:Q329" si="192">P321/P325</f>
        <v>6.8983216137145198E-2</v>
      </c>
      <c r="Q329" s="59">
        <f t="shared" si="192"/>
        <v>6.8265589497601614E-2</v>
      </c>
      <c r="R329" s="59">
        <f t="shared" ref="R329:S329" si="193">R321/R325</f>
        <v>6.3363199841591999E-2</v>
      </c>
      <c r="S329" s="59">
        <f t="shared" si="193"/>
        <v>6.2845162609940677E-2</v>
      </c>
      <c r="T329" s="59">
        <f t="shared" ref="T329" si="194">T321/T325</f>
        <v>6.1534405483785921E-2</v>
      </c>
    </row>
    <row r="330" spans="1:20" ht="69" thickBot="1" x14ac:dyDescent="0.25">
      <c r="A330" s="16" t="s">
        <v>23</v>
      </c>
      <c r="B330" s="59"/>
      <c r="C330" s="59">
        <f t="shared" ref="C330:K330" si="195">(C329-B329)</f>
        <v>2.7923084374697274E-3</v>
      </c>
      <c r="D330" s="59">
        <f t="shared" si="195"/>
        <v>2.9915599683041499E-3</v>
      </c>
      <c r="E330" s="59">
        <f t="shared" si="195"/>
        <v>-7.9028639124888167E-4</v>
      </c>
      <c r="F330" s="59">
        <f t="shared" si="195"/>
        <v>1.1905909099100831E-3</v>
      </c>
      <c r="G330" s="59">
        <f t="shared" si="195"/>
        <v>8.6509088922138294E-4</v>
      </c>
      <c r="H330" s="59">
        <f t="shared" si="195"/>
        <v>-3.9203201095191764E-3</v>
      </c>
      <c r="I330" s="59">
        <f t="shared" si="195"/>
        <v>3.3706461381841427E-3</v>
      </c>
      <c r="J330" s="59">
        <f t="shared" si="195"/>
        <v>1.838688232448725E-3</v>
      </c>
      <c r="K330" s="59">
        <f t="shared" si="195"/>
        <v>2.8336696959625068E-4</v>
      </c>
      <c r="L330" s="59">
        <f t="shared" ref="L330:T330" si="196">(L329-K329)</f>
        <v>1.9390041454916199E-3</v>
      </c>
      <c r="M330" s="59">
        <f t="shared" si="196"/>
        <v>3.5977492289718249E-4</v>
      </c>
      <c r="N330" s="59">
        <f t="shared" si="196"/>
        <v>4.5520063071620848E-3</v>
      </c>
      <c r="O330" s="59">
        <f t="shared" si="196"/>
        <v>-3.6857967090525579E-4</v>
      </c>
      <c r="P330" s="59">
        <f t="shared" si="196"/>
        <v>2.6526741919648267E-4</v>
      </c>
      <c r="Q330" s="59">
        <f t="shared" si="196"/>
        <v>-7.1762663954358374E-4</v>
      </c>
      <c r="R330" s="59">
        <f t="shared" si="196"/>
        <v>-4.9023896560096147E-3</v>
      </c>
      <c r="S330" s="59">
        <f t="shared" si="196"/>
        <v>-5.1803723165132209E-4</v>
      </c>
      <c r="T330" s="59">
        <f t="shared" si="196"/>
        <v>-1.310757126154756E-3</v>
      </c>
    </row>
    <row r="331" spans="1:20" ht="69" thickBot="1" x14ac:dyDescent="0.25">
      <c r="A331" s="16" t="s">
        <v>24</v>
      </c>
      <c r="B331" s="59"/>
      <c r="C331" s="59"/>
      <c r="D331" s="59"/>
      <c r="E331" s="59"/>
      <c r="F331" s="59"/>
      <c r="G331" s="59">
        <f>G329-B329</f>
        <v>7.0492638136564617E-3</v>
      </c>
      <c r="H331" s="59">
        <f t="shared" ref="H331:K331" si="197">H329-C329</f>
        <v>3.3663526666755789E-4</v>
      </c>
      <c r="I331" s="59">
        <f t="shared" si="197"/>
        <v>7.157214365475506E-4</v>
      </c>
      <c r="J331" s="59">
        <f t="shared" si="197"/>
        <v>3.3446960602451573E-3</v>
      </c>
      <c r="K331" s="59">
        <f t="shared" si="197"/>
        <v>2.4374721199313248E-3</v>
      </c>
      <c r="L331" s="59">
        <f t="shared" ref="L331:T331" si="198">L329-G329</f>
        <v>3.5113853762015618E-3</v>
      </c>
      <c r="M331" s="59">
        <f t="shared" si="198"/>
        <v>7.7914804086179207E-3</v>
      </c>
      <c r="N331" s="59">
        <f t="shared" si="198"/>
        <v>8.9728405775958628E-3</v>
      </c>
      <c r="O331" s="59">
        <f t="shared" si="198"/>
        <v>6.765572674241882E-3</v>
      </c>
      <c r="P331" s="59">
        <f t="shared" si="198"/>
        <v>6.747473123842114E-3</v>
      </c>
      <c r="Q331" s="59">
        <f t="shared" si="198"/>
        <v>4.0908423388069104E-3</v>
      </c>
      <c r="R331" s="59">
        <f t="shared" si="198"/>
        <v>-1.1713222400998868E-3</v>
      </c>
      <c r="S331" s="59">
        <f t="shared" si="198"/>
        <v>-6.2413657789132937E-3</v>
      </c>
      <c r="T331" s="59">
        <f t="shared" si="198"/>
        <v>-7.1835432341627939E-3</v>
      </c>
    </row>
    <row r="332" spans="1:20" ht="69" thickBot="1" x14ac:dyDescent="0.25">
      <c r="A332" s="16" t="s">
        <v>25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>
        <f t="shared" ref="L332:T332" si="199">L329-B329</f>
        <v>1.0560649189858023E-2</v>
      </c>
      <c r="M332" s="59">
        <f t="shared" si="199"/>
        <v>8.1281156752854786E-3</v>
      </c>
      <c r="N332" s="59">
        <f t="shared" si="199"/>
        <v>9.6885620141434134E-3</v>
      </c>
      <c r="O332" s="59">
        <f t="shared" si="199"/>
        <v>1.0110268734487039E-2</v>
      </c>
      <c r="P332" s="59">
        <f t="shared" si="199"/>
        <v>9.1849452437734388E-3</v>
      </c>
      <c r="Q332" s="59">
        <f t="shared" si="199"/>
        <v>7.6022277150084722E-3</v>
      </c>
      <c r="R332" s="59">
        <f t="shared" si="199"/>
        <v>6.6201581685180338E-3</v>
      </c>
      <c r="S332" s="59">
        <f t="shared" si="199"/>
        <v>2.7314747986825691E-3</v>
      </c>
      <c r="T332" s="59">
        <f t="shared" si="199"/>
        <v>-4.1797055992091187E-4</v>
      </c>
    </row>
    <row r="336" spans="1:20" ht="16" x14ac:dyDescent="0.2">
      <c r="A336" s="40" t="s">
        <v>57</v>
      </c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2"/>
      <c r="N336" s="42"/>
    </row>
    <row r="337" spans="1:20" ht="17" thickBo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20" ht="18" thickBot="1" x14ac:dyDescent="0.25">
      <c r="A338" s="10"/>
      <c r="B338" s="10" t="s">
        <v>0</v>
      </c>
      <c r="C338" s="10" t="s">
        <v>1</v>
      </c>
      <c r="D338" s="10" t="s">
        <v>2</v>
      </c>
      <c r="E338" s="10" t="s">
        <v>3</v>
      </c>
      <c r="F338" s="10" t="s">
        <v>4</v>
      </c>
      <c r="G338" s="10" t="s">
        <v>5</v>
      </c>
      <c r="H338" s="10" t="s">
        <v>6</v>
      </c>
      <c r="I338" s="10" t="s">
        <v>7</v>
      </c>
      <c r="J338" s="10" t="s">
        <v>8</v>
      </c>
      <c r="K338" s="10" t="s">
        <v>9</v>
      </c>
      <c r="L338" s="10" t="s">
        <v>10</v>
      </c>
      <c r="M338" s="10" t="s">
        <v>30</v>
      </c>
      <c r="N338" s="10" t="s">
        <v>36</v>
      </c>
      <c r="O338" s="10" t="s">
        <v>39</v>
      </c>
      <c r="P338" s="10" t="s">
        <v>40</v>
      </c>
      <c r="Q338" s="10" t="s">
        <v>41</v>
      </c>
      <c r="R338" s="10" t="s">
        <v>42</v>
      </c>
      <c r="S338" s="10" t="s">
        <v>43</v>
      </c>
      <c r="T338" s="10" t="s">
        <v>46</v>
      </c>
    </row>
    <row r="339" spans="1:20" ht="18" thickBot="1" x14ac:dyDescent="0.25">
      <c r="A339" s="5" t="s">
        <v>11</v>
      </c>
      <c r="B339" s="38">
        <v>70</v>
      </c>
      <c r="C339" s="38">
        <v>80</v>
      </c>
      <c r="D339" s="38">
        <v>78</v>
      </c>
      <c r="E339" s="38">
        <v>88</v>
      </c>
      <c r="F339" s="55">
        <v>77</v>
      </c>
      <c r="G339" s="55">
        <v>97</v>
      </c>
      <c r="H339" s="55">
        <v>104</v>
      </c>
      <c r="I339" s="55">
        <v>84</v>
      </c>
      <c r="J339" s="55">
        <v>88</v>
      </c>
      <c r="K339" s="55">
        <v>88</v>
      </c>
      <c r="L339" s="55">
        <v>87</v>
      </c>
      <c r="M339" s="55">
        <v>87</v>
      </c>
      <c r="N339" s="55">
        <v>88</v>
      </c>
      <c r="O339" s="55">
        <v>89</v>
      </c>
      <c r="P339" s="55">
        <v>76</v>
      </c>
      <c r="Q339" s="55">
        <v>80</v>
      </c>
      <c r="R339" s="55">
        <v>79</v>
      </c>
      <c r="S339" s="55">
        <v>80</v>
      </c>
      <c r="T339" s="55">
        <v>81</v>
      </c>
    </row>
    <row r="340" spans="1:20" ht="17" thickBot="1" x14ac:dyDescent="0.25">
      <c r="A340" s="5">
        <v>1</v>
      </c>
      <c r="B340" s="38">
        <v>61</v>
      </c>
      <c r="C340" s="38">
        <v>73</v>
      </c>
      <c r="D340" s="38">
        <v>85</v>
      </c>
      <c r="E340" s="38">
        <v>81</v>
      </c>
      <c r="F340" s="55">
        <f>46+47</f>
        <v>93</v>
      </c>
      <c r="G340" s="55">
        <v>79</v>
      </c>
      <c r="H340" s="55">
        <v>102</v>
      </c>
      <c r="I340" s="55">
        <v>96</v>
      </c>
      <c r="J340" s="55">
        <v>87</v>
      </c>
      <c r="K340" s="55">
        <v>92</v>
      </c>
      <c r="L340" s="55">
        <v>84</v>
      </c>
      <c r="M340" s="55">
        <v>90</v>
      </c>
      <c r="N340" s="55">
        <v>92</v>
      </c>
      <c r="O340" s="55">
        <v>96</v>
      </c>
      <c r="P340" s="55">
        <v>85</v>
      </c>
      <c r="Q340" s="101">
        <v>72</v>
      </c>
      <c r="R340" s="101">
        <v>86</v>
      </c>
      <c r="S340" s="101">
        <v>89</v>
      </c>
      <c r="T340" s="108">
        <v>87</v>
      </c>
    </row>
    <row r="341" spans="1:20" ht="17" thickBot="1" x14ac:dyDescent="0.25">
      <c r="A341" s="5">
        <v>2</v>
      </c>
      <c r="B341" s="38">
        <v>72</v>
      </c>
      <c r="C341" s="38">
        <v>52</v>
      </c>
      <c r="D341" s="38">
        <v>62</v>
      </c>
      <c r="E341" s="38">
        <v>79</v>
      </c>
      <c r="F341" s="55">
        <v>78</v>
      </c>
      <c r="G341" s="55">
        <v>91</v>
      </c>
      <c r="H341" s="55">
        <v>78</v>
      </c>
      <c r="I341" s="55">
        <v>93</v>
      </c>
      <c r="J341" s="55">
        <v>94</v>
      </c>
      <c r="K341" s="55">
        <v>88</v>
      </c>
      <c r="L341" s="55">
        <v>88</v>
      </c>
      <c r="M341" s="55">
        <v>88</v>
      </c>
      <c r="N341" s="55">
        <v>91</v>
      </c>
      <c r="O341" s="55">
        <v>91</v>
      </c>
      <c r="P341" s="55">
        <v>92</v>
      </c>
      <c r="Q341" s="101">
        <v>82</v>
      </c>
      <c r="R341" s="101">
        <v>69</v>
      </c>
      <c r="S341" s="101">
        <v>81</v>
      </c>
      <c r="T341" s="108">
        <v>84</v>
      </c>
    </row>
    <row r="342" spans="1:20" ht="17" thickBot="1" x14ac:dyDescent="0.25">
      <c r="A342" s="5">
        <v>3</v>
      </c>
      <c r="B342" s="38">
        <v>60</v>
      </c>
      <c r="C342" s="38">
        <v>73</v>
      </c>
      <c r="D342" s="38">
        <v>55</v>
      </c>
      <c r="E342" s="38">
        <v>66</v>
      </c>
      <c r="F342" s="55">
        <v>73</v>
      </c>
      <c r="G342" s="55">
        <v>80</v>
      </c>
      <c r="H342" s="55">
        <v>90</v>
      </c>
      <c r="I342" s="55">
        <v>78</v>
      </c>
      <c r="J342" s="55">
        <v>91</v>
      </c>
      <c r="K342" s="55">
        <v>91</v>
      </c>
      <c r="L342" s="55">
        <v>89</v>
      </c>
      <c r="M342" s="55">
        <v>85</v>
      </c>
      <c r="N342" s="55">
        <v>87</v>
      </c>
      <c r="O342" s="55">
        <v>90</v>
      </c>
      <c r="P342" s="55">
        <v>87</v>
      </c>
      <c r="Q342" s="101">
        <v>90</v>
      </c>
      <c r="R342" s="101">
        <v>80</v>
      </c>
      <c r="S342" s="101">
        <v>67</v>
      </c>
      <c r="T342" s="108">
        <v>76</v>
      </c>
    </row>
    <row r="343" spans="1:20" ht="17" thickBot="1" x14ac:dyDescent="0.25">
      <c r="A343" s="5">
        <v>4</v>
      </c>
      <c r="B343" s="38">
        <v>58</v>
      </c>
      <c r="C343" s="38">
        <v>54</v>
      </c>
      <c r="D343" s="38">
        <v>67</v>
      </c>
      <c r="E343" s="38">
        <v>52</v>
      </c>
      <c r="F343" s="55">
        <v>66</v>
      </c>
      <c r="G343" s="55">
        <v>72</v>
      </c>
      <c r="H343" s="55">
        <v>79</v>
      </c>
      <c r="I343" s="55">
        <v>90</v>
      </c>
      <c r="J343" s="55">
        <v>75</v>
      </c>
      <c r="K343" s="55">
        <v>89</v>
      </c>
      <c r="L343" s="55">
        <v>86</v>
      </c>
      <c r="M343" s="55">
        <v>86</v>
      </c>
      <c r="N343" s="55">
        <v>86</v>
      </c>
      <c r="O343" s="55">
        <v>86</v>
      </c>
      <c r="P343" s="55">
        <v>86</v>
      </c>
      <c r="Q343" s="101">
        <v>89</v>
      </c>
      <c r="R343" s="101">
        <v>80</v>
      </c>
      <c r="S343" s="101">
        <v>76</v>
      </c>
      <c r="T343" s="108">
        <v>66</v>
      </c>
    </row>
    <row r="344" spans="1:20" ht="17" thickBot="1" x14ac:dyDescent="0.25">
      <c r="A344" s="5">
        <v>5</v>
      </c>
      <c r="B344" s="38">
        <v>49</v>
      </c>
      <c r="C344" s="38">
        <v>50</v>
      </c>
      <c r="D344" s="38">
        <v>52</v>
      </c>
      <c r="E344" s="38">
        <v>75</v>
      </c>
      <c r="F344" s="55">
        <v>50</v>
      </c>
      <c r="G344" s="55">
        <v>67</v>
      </c>
      <c r="H344" s="55">
        <v>71</v>
      </c>
      <c r="I344" s="55">
        <v>76</v>
      </c>
      <c r="J344" s="55">
        <v>85</v>
      </c>
      <c r="K344" s="55">
        <v>71</v>
      </c>
      <c r="L344" s="55">
        <v>84</v>
      </c>
      <c r="M344" s="55">
        <v>85</v>
      </c>
      <c r="N344" s="55">
        <v>88</v>
      </c>
      <c r="O344" s="55">
        <v>85</v>
      </c>
      <c r="P344" s="55">
        <v>82</v>
      </c>
      <c r="Q344" s="101">
        <v>73</v>
      </c>
      <c r="R344" s="101">
        <v>86</v>
      </c>
      <c r="S344" s="101">
        <v>79</v>
      </c>
      <c r="T344" s="108">
        <v>76</v>
      </c>
    </row>
    <row r="345" spans="1:20" ht="17" thickBot="1" x14ac:dyDescent="0.25">
      <c r="A345" s="5">
        <v>6</v>
      </c>
      <c r="B345" s="38">
        <v>177</v>
      </c>
      <c r="C345" s="38">
        <v>183</v>
      </c>
      <c r="D345" s="38">
        <v>169</v>
      </c>
      <c r="E345" s="38">
        <v>163</v>
      </c>
      <c r="F345" s="55">
        <v>204</v>
      </c>
      <c r="G345" s="55">
        <v>175</v>
      </c>
      <c r="H345" s="55">
        <v>166</v>
      </c>
      <c r="I345" s="55">
        <v>184</v>
      </c>
      <c r="J345" s="55">
        <v>178</v>
      </c>
      <c r="K345" s="55">
        <v>192</v>
      </c>
      <c r="L345" s="55">
        <v>188</v>
      </c>
      <c r="M345" s="55">
        <v>176</v>
      </c>
      <c r="N345" s="55">
        <v>199</v>
      </c>
      <c r="O345" s="55">
        <v>207</v>
      </c>
      <c r="P345" s="55">
        <v>186</v>
      </c>
      <c r="Q345" s="101">
        <v>192</v>
      </c>
      <c r="R345" s="101">
        <v>174</v>
      </c>
      <c r="S345" s="101">
        <v>170</v>
      </c>
      <c r="T345" s="108">
        <v>152</v>
      </c>
    </row>
    <row r="346" spans="1:20" ht="17" thickBot="1" x14ac:dyDescent="0.25">
      <c r="A346" s="5">
        <v>7</v>
      </c>
      <c r="B346" s="38">
        <v>159</v>
      </c>
      <c r="C346" s="38">
        <v>162</v>
      </c>
      <c r="D346" s="38">
        <v>161</v>
      </c>
      <c r="E346" s="38">
        <v>149</v>
      </c>
      <c r="F346" s="55">
        <v>157</v>
      </c>
      <c r="G346" s="55">
        <v>193</v>
      </c>
      <c r="H346" s="55">
        <v>168</v>
      </c>
      <c r="I346" s="55">
        <v>161</v>
      </c>
      <c r="J346" s="55">
        <v>176</v>
      </c>
      <c r="K346" s="55">
        <v>175</v>
      </c>
      <c r="L346" s="55">
        <v>186</v>
      </c>
      <c r="M346" s="55">
        <v>178</v>
      </c>
      <c r="N346" s="55">
        <v>177</v>
      </c>
      <c r="O346" s="55">
        <v>196</v>
      </c>
      <c r="P346" s="55">
        <v>203</v>
      </c>
      <c r="Q346" s="101">
        <v>184</v>
      </c>
      <c r="R346" s="101">
        <v>177</v>
      </c>
      <c r="S346" s="101">
        <v>164</v>
      </c>
      <c r="T346" s="108">
        <v>165</v>
      </c>
    </row>
    <row r="347" spans="1:20" ht="17" thickBot="1" x14ac:dyDescent="0.25">
      <c r="A347" s="5">
        <v>8</v>
      </c>
      <c r="B347" s="38">
        <v>145</v>
      </c>
      <c r="C347" s="38">
        <v>195</v>
      </c>
      <c r="D347" s="38">
        <v>186</v>
      </c>
      <c r="E347" s="38">
        <v>183</v>
      </c>
      <c r="F347" s="55">
        <v>146</v>
      </c>
      <c r="G347" s="55">
        <v>128</v>
      </c>
      <c r="H347" s="55">
        <v>151</v>
      </c>
      <c r="I347" s="55">
        <v>130</v>
      </c>
      <c r="J347" s="55">
        <v>131</v>
      </c>
      <c r="K347" s="55">
        <v>153</v>
      </c>
      <c r="L347" s="55">
        <v>138</v>
      </c>
      <c r="M347" s="55">
        <v>155</v>
      </c>
      <c r="N347" s="55">
        <v>127</v>
      </c>
      <c r="O347" s="55">
        <v>156</v>
      </c>
      <c r="P347" s="55">
        <v>165</v>
      </c>
      <c r="Q347" s="101">
        <v>176</v>
      </c>
      <c r="R347" s="101">
        <v>169</v>
      </c>
      <c r="S347" s="101">
        <v>158</v>
      </c>
      <c r="T347" s="108">
        <v>144</v>
      </c>
    </row>
    <row r="348" spans="1:20" ht="17" thickBot="1" x14ac:dyDescent="0.25">
      <c r="A348" s="5">
        <v>9</v>
      </c>
      <c r="B348" s="38">
        <v>131</v>
      </c>
      <c r="C348" s="38">
        <v>119</v>
      </c>
      <c r="D348" s="38">
        <v>163</v>
      </c>
      <c r="E348" s="38">
        <v>151</v>
      </c>
      <c r="F348" s="52">
        <v>163</v>
      </c>
      <c r="G348" s="55">
        <v>116</v>
      </c>
      <c r="H348" s="55">
        <v>108</v>
      </c>
      <c r="I348" s="55">
        <v>128</v>
      </c>
      <c r="J348" s="55">
        <v>114</v>
      </c>
      <c r="K348" s="55">
        <v>107</v>
      </c>
      <c r="L348" s="55">
        <v>136</v>
      </c>
      <c r="M348" s="55">
        <v>120</v>
      </c>
      <c r="N348" s="55">
        <v>141</v>
      </c>
      <c r="O348" s="55">
        <v>144</v>
      </c>
      <c r="P348" s="55">
        <v>121</v>
      </c>
      <c r="Q348" s="101">
        <v>133</v>
      </c>
      <c r="R348" s="101">
        <v>131</v>
      </c>
      <c r="S348" s="101">
        <v>128</v>
      </c>
      <c r="T348" s="108">
        <v>121</v>
      </c>
    </row>
    <row r="349" spans="1:20" ht="17" thickBot="1" x14ac:dyDescent="0.25">
      <c r="A349" s="5">
        <v>10</v>
      </c>
      <c r="B349" s="38">
        <v>131</v>
      </c>
      <c r="C349" s="38">
        <v>122</v>
      </c>
      <c r="D349" s="38">
        <v>112</v>
      </c>
      <c r="E349" s="38">
        <v>139</v>
      </c>
      <c r="F349" s="55">
        <v>137</v>
      </c>
      <c r="G349" s="55">
        <v>144</v>
      </c>
      <c r="H349" s="55">
        <v>101</v>
      </c>
      <c r="I349" s="55">
        <v>96</v>
      </c>
      <c r="J349" s="55">
        <v>107</v>
      </c>
      <c r="K349" s="55">
        <v>105</v>
      </c>
      <c r="L349" s="55">
        <v>89</v>
      </c>
      <c r="M349" s="55">
        <v>120</v>
      </c>
      <c r="N349" s="55">
        <v>98</v>
      </c>
      <c r="O349" s="55">
        <v>119</v>
      </c>
      <c r="P349" s="55">
        <v>114</v>
      </c>
      <c r="Q349" s="101">
        <v>108</v>
      </c>
      <c r="R349" s="101">
        <v>126</v>
      </c>
      <c r="S349" s="101">
        <v>120</v>
      </c>
      <c r="T349" s="108">
        <v>123</v>
      </c>
    </row>
    <row r="350" spans="1:20" ht="17" thickBot="1" x14ac:dyDescent="0.25">
      <c r="A350" s="5">
        <v>11</v>
      </c>
      <c r="B350" s="38">
        <v>88</v>
      </c>
      <c r="C350" s="38">
        <v>100</v>
      </c>
      <c r="D350" s="38">
        <v>97</v>
      </c>
      <c r="E350" s="38">
        <v>87</v>
      </c>
      <c r="F350" s="55">
        <v>111</v>
      </c>
      <c r="G350" s="55">
        <v>104</v>
      </c>
      <c r="H350" s="55">
        <v>107</v>
      </c>
      <c r="I350" s="55">
        <v>86</v>
      </c>
      <c r="J350" s="55">
        <v>74</v>
      </c>
      <c r="K350" s="55">
        <v>92</v>
      </c>
      <c r="L350" s="55">
        <v>94</v>
      </c>
      <c r="M350" s="55">
        <v>83</v>
      </c>
      <c r="N350" s="55">
        <v>109</v>
      </c>
      <c r="O350" s="55">
        <v>79</v>
      </c>
      <c r="P350" s="55">
        <v>110</v>
      </c>
      <c r="Q350" s="101">
        <v>97</v>
      </c>
      <c r="R350" s="101">
        <v>104</v>
      </c>
      <c r="S350" s="101">
        <v>111</v>
      </c>
      <c r="T350" s="108">
        <v>112</v>
      </c>
    </row>
    <row r="351" spans="1:20" ht="17" thickBot="1" x14ac:dyDescent="0.25">
      <c r="A351" s="5">
        <v>12</v>
      </c>
      <c r="B351" s="38">
        <v>69</v>
      </c>
      <c r="C351" s="38">
        <v>66</v>
      </c>
      <c r="D351" s="38">
        <v>84</v>
      </c>
      <c r="E351" s="38">
        <v>81</v>
      </c>
      <c r="F351" s="55">
        <v>74</v>
      </c>
      <c r="G351" s="55">
        <v>98</v>
      </c>
      <c r="H351" s="55">
        <v>91</v>
      </c>
      <c r="I351" s="55">
        <v>72</v>
      </c>
      <c r="J351" s="55">
        <v>79</v>
      </c>
      <c r="K351" s="55">
        <v>66</v>
      </c>
      <c r="L351" s="55">
        <v>84</v>
      </c>
      <c r="M351" s="55">
        <v>90</v>
      </c>
      <c r="N351" s="55">
        <v>65</v>
      </c>
      <c r="O351" s="55">
        <v>104</v>
      </c>
      <c r="P351" s="55">
        <v>69</v>
      </c>
      <c r="Q351" s="101">
        <v>97</v>
      </c>
      <c r="R351" s="101">
        <v>90</v>
      </c>
      <c r="S351" s="101">
        <v>98</v>
      </c>
      <c r="T351" s="108">
        <v>111</v>
      </c>
    </row>
    <row r="352" spans="1:20" ht="18" thickBot="1" x14ac:dyDescent="0.25">
      <c r="A352" s="5" t="s">
        <v>13</v>
      </c>
      <c r="B352" s="38"/>
      <c r="C352" s="38"/>
      <c r="D352" s="38"/>
      <c r="E352" s="38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35" thickBot="1" x14ac:dyDescent="0.25">
      <c r="A353" s="16" t="s">
        <v>14</v>
      </c>
      <c r="B353" s="58">
        <f>SUM(B339:B351)</f>
        <v>1270</v>
      </c>
      <c r="C353" s="58">
        <f>SUM(C339:C351)</f>
        <v>1329</v>
      </c>
      <c r="D353" s="58">
        <f>SUM(D339:D351)</f>
        <v>1371</v>
      </c>
      <c r="E353" s="58">
        <f>SUM(E339:E351)</f>
        <v>1394</v>
      </c>
      <c r="F353" s="58">
        <f t="shared" ref="F353:K353" si="200">SUM(F339:F351)</f>
        <v>1429</v>
      </c>
      <c r="G353" s="58">
        <f t="shared" si="200"/>
        <v>1444</v>
      </c>
      <c r="H353" s="58">
        <f t="shared" si="200"/>
        <v>1416</v>
      </c>
      <c r="I353" s="58">
        <f t="shared" si="200"/>
        <v>1374</v>
      </c>
      <c r="J353" s="58">
        <f t="shared" si="200"/>
        <v>1379</v>
      </c>
      <c r="K353" s="58">
        <f t="shared" si="200"/>
        <v>1409</v>
      </c>
      <c r="L353" s="58">
        <f t="shared" ref="L353:Q353" si="201">SUM(L339:L351)</f>
        <v>1433</v>
      </c>
      <c r="M353" s="58">
        <f t="shared" si="201"/>
        <v>1443</v>
      </c>
      <c r="N353" s="58">
        <f t="shared" si="201"/>
        <v>1448</v>
      </c>
      <c r="O353" s="58">
        <f t="shared" si="201"/>
        <v>1542</v>
      </c>
      <c r="P353" s="58">
        <f t="shared" si="201"/>
        <v>1476</v>
      </c>
      <c r="Q353" s="58">
        <f t="shared" si="201"/>
        <v>1473</v>
      </c>
      <c r="R353" s="58">
        <f t="shared" ref="R353:S353" si="202">SUM(R339:R351)</f>
        <v>1451</v>
      </c>
      <c r="S353" s="58">
        <f t="shared" si="202"/>
        <v>1421</v>
      </c>
      <c r="T353" s="107">
        <f t="shared" ref="T353" si="203">SUM(T339:T351)</f>
        <v>1398</v>
      </c>
    </row>
    <row r="354" spans="1:20" ht="52" thickBot="1" x14ac:dyDescent="0.25">
      <c r="A354" s="16" t="s">
        <v>28</v>
      </c>
      <c r="B354" s="48"/>
      <c r="C354" s="59">
        <f>((C353-B353)/B353)</f>
        <v>4.6456692913385826E-2</v>
      </c>
      <c r="D354" s="59">
        <f>((D353-C353)/C353)</f>
        <v>3.160270880361174E-2</v>
      </c>
      <c r="E354" s="59">
        <f>((E353-D353)/D353)</f>
        <v>1.6776075857038657E-2</v>
      </c>
      <c r="F354" s="59">
        <f>((F353-E353)/E353)</f>
        <v>2.5107604017216643E-2</v>
      </c>
      <c r="G354" s="59">
        <f t="shared" ref="G354:T354" si="204">((G353-F353)/F353)</f>
        <v>1.0496850944716585E-2</v>
      </c>
      <c r="H354" s="59">
        <f t="shared" si="204"/>
        <v>-1.9390581717451522E-2</v>
      </c>
      <c r="I354" s="59">
        <f t="shared" si="204"/>
        <v>-2.9661016949152543E-2</v>
      </c>
      <c r="J354" s="59">
        <f t="shared" si="204"/>
        <v>3.6390101892285298E-3</v>
      </c>
      <c r="K354" s="59">
        <f t="shared" si="204"/>
        <v>2.1754894851341553E-2</v>
      </c>
      <c r="L354" s="59">
        <f t="shared" si="204"/>
        <v>1.7033356990773598E-2</v>
      </c>
      <c r="M354" s="59">
        <f t="shared" si="204"/>
        <v>6.9783670621074668E-3</v>
      </c>
      <c r="N354" s="59">
        <f t="shared" si="204"/>
        <v>3.4650034650034649E-3</v>
      </c>
      <c r="O354" s="59">
        <f t="shared" si="204"/>
        <v>6.4917127071823205E-2</v>
      </c>
      <c r="P354" s="59">
        <f t="shared" si="204"/>
        <v>-4.2801556420233464E-2</v>
      </c>
      <c r="Q354" s="59">
        <f t="shared" si="204"/>
        <v>-2.0325203252032522E-3</v>
      </c>
      <c r="R354" s="59">
        <f t="shared" si="204"/>
        <v>-1.493550577053632E-2</v>
      </c>
      <c r="S354" s="59">
        <f t="shared" si="204"/>
        <v>-2.0675396278428671E-2</v>
      </c>
      <c r="T354" s="59">
        <f t="shared" si="204"/>
        <v>-1.6185784658691062E-2</v>
      </c>
    </row>
    <row r="355" spans="1:20" ht="69" thickBot="1" x14ac:dyDescent="0.25">
      <c r="A355" s="16" t="s">
        <v>16</v>
      </c>
      <c r="B355" s="59"/>
      <c r="C355" s="59"/>
      <c r="D355" s="59"/>
      <c r="E355" s="59"/>
      <c r="F355" s="59"/>
      <c r="G355" s="59">
        <f t="shared" ref="G355:T355" si="205">(G353-B353)/B353</f>
        <v>0.13700787401574804</v>
      </c>
      <c r="H355" s="59">
        <f t="shared" si="205"/>
        <v>6.5462753950338598E-2</v>
      </c>
      <c r="I355" s="59">
        <f t="shared" si="205"/>
        <v>2.1881838074398249E-3</v>
      </c>
      <c r="J355" s="59">
        <f t="shared" si="205"/>
        <v>-1.0760401721664276E-2</v>
      </c>
      <c r="K355" s="59">
        <f t="shared" si="205"/>
        <v>-1.3995801259622114E-2</v>
      </c>
      <c r="L355" s="59">
        <f t="shared" si="205"/>
        <v>-7.6177285318559558E-3</v>
      </c>
      <c r="M355" s="59">
        <f t="shared" si="205"/>
        <v>1.9067796610169493E-2</v>
      </c>
      <c r="N355" s="59">
        <f t="shared" si="205"/>
        <v>5.3857350800582245E-2</v>
      </c>
      <c r="O355" s="59">
        <f t="shared" si="205"/>
        <v>0.11820159535895576</v>
      </c>
      <c r="P355" s="59">
        <f t="shared" si="205"/>
        <v>4.7551454932576294E-2</v>
      </c>
      <c r="Q355" s="59">
        <f t="shared" si="205"/>
        <v>2.7913468248429867E-2</v>
      </c>
      <c r="R355" s="59">
        <f t="shared" si="205"/>
        <v>5.544005544005544E-3</v>
      </c>
      <c r="S355" s="59">
        <f t="shared" si="205"/>
        <v>-1.8646408839779006E-2</v>
      </c>
      <c r="T355" s="59">
        <f t="shared" si="205"/>
        <v>-9.3385214007782102E-2</v>
      </c>
    </row>
    <row r="356" spans="1:20" ht="86" thickBot="1" x14ac:dyDescent="0.25">
      <c r="A356" s="16" t="s">
        <v>17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>
        <f t="shared" ref="L356:T356" si="206">(L353-B353)/B353</f>
        <v>0.12834645669291339</v>
      </c>
      <c r="M356" s="59">
        <f t="shared" si="206"/>
        <v>8.5778781038374718E-2</v>
      </c>
      <c r="N356" s="59">
        <f t="shared" si="206"/>
        <v>5.6163384390955508E-2</v>
      </c>
      <c r="O356" s="59">
        <f t="shared" si="206"/>
        <v>0.10616929698708752</v>
      </c>
      <c r="P356" s="59">
        <f t="shared" si="206"/>
        <v>3.2890132960111965E-2</v>
      </c>
      <c r="Q356" s="59">
        <f t="shared" si="206"/>
        <v>2.0083102493074791E-2</v>
      </c>
      <c r="R356" s="59">
        <f t="shared" si="206"/>
        <v>2.4717514124293787E-2</v>
      </c>
      <c r="S356" s="59">
        <f t="shared" si="206"/>
        <v>3.4206695778748179E-2</v>
      </c>
      <c r="T356" s="59">
        <f t="shared" si="206"/>
        <v>1.3778100072516316E-2</v>
      </c>
    </row>
    <row r="357" spans="1:20" ht="35" thickBot="1" x14ac:dyDescent="0.25">
      <c r="A357" s="16" t="s">
        <v>18</v>
      </c>
      <c r="B357" s="53">
        <v>20614</v>
      </c>
      <c r="C357" s="53">
        <v>20118</v>
      </c>
      <c r="D357" s="53">
        <v>20081</v>
      </c>
      <c r="E357" s="53">
        <v>19890</v>
      </c>
      <c r="F357" s="53">
        <v>19871</v>
      </c>
      <c r="G357" s="29">
        <v>19767</v>
      </c>
      <c r="H357" s="29">
        <v>19788</v>
      </c>
      <c r="I357" s="29">
        <v>19812</v>
      </c>
      <c r="J357" s="29">
        <v>19603</v>
      </c>
      <c r="K357" s="29">
        <v>19902</v>
      </c>
      <c r="L357" s="29">
        <v>19944</v>
      </c>
      <c r="M357" s="29">
        <v>20204</v>
      </c>
      <c r="N357" s="29">
        <v>20512</v>
      </c>
      <c r="O357" s="29">
        <v>21586</v>
      </c>
      <c r="P357" s="29">
        <v>21892</v>
      </c>
      <c r="Q357" s="29">
        <v>22186</v>
      </c>
      <c r="R357" s="29">
        <v>22451</v>
      </c>
      <c r="S357" s="29">
        <v>22194</v>
      </c>
      <c r="T357" s="29">
        <v>22309</v>
      </c>
    </row>
    <row r="358" spans="1:20" ht="69" thickBot="1" x14ac:dyDescent="0.25">
      <c r="A358" s="16" t="s">
        <v>19</v>
      </c>
      <c r="B358" s="59"/>
      <c r="C358" s="59">
        <f t="shared" ref="C358:T358" si="207">(C357-B357)/B357</f>
        <v>-2.406131755117881E-2</v>
      </c>
      <c r="D358" s="59">
        <f t="shared" si="207"/>
        <v>-1.8391490207774132E-3</v>
      </c>
      <c r="E358" s="59">
        <f t="shared" si="207"/>
        <v>-9.5114785120262932E-3</v>
      </c>
      <c r="F358" s="59">
        <f t="shared" si="207"/>
        <v>-9.5525389643036699E-4</v>
      </c>
      <c r="G358" s="59">
        <f t="shared" si="207"/>
        <v>-5.2337577374062701E-3</v>
      </c>
      <c r="H358" s="59">
        <f t="shared" si="207"/>
        <v>1.062376688420094E-3</v>
      </c>
      <c r="I358" s="59">
        <f t="shared" si="207"/>
        <v>1.2128562765312311E-3</v>
      </c>
      <c r="J358" s="59">
        <f t="shared" si="207"/>
        <v>-1.0549162123965273E-2</v>
      </c>
      <c r="K358" s="59">
        <f t="shared" si="207"/>
        <v>1.5252767433556089E-2</v>
      </c>
      <c r="L358" s="59">
        <f t="shared" si="207"/>
        <v>2.1103406692794696E-3</v>
      </c>
      <c r="M358" s="59">
        <f t="shared" si="207"/>
        <v>1.3036502206177296E-2</v>
      </c>
      <c r="N358" s="59">
        <f t="shared" si="207"/>
        <v>1.5244506038408236E-2</v>
      </c>
      <c r="O358" s="59">
        <f t="shared" si="207"/>
        <v>5.2359594383775354E-2</v>
      </c>
      <c r="P358" s="59">
        <f t="shared" si="207"/>
        <v>1.4175854720652274E-2</v>
      </c>
      <c r="Q358" s="59">
        <f t="shared" si="207"/>
        <v>1.3429563310798465E-2</v>
      </c>
      <c r="R358" s="59">
        <f t="shared" si="207"/>
        <v>1.1944469485260975E-2</v>
      </c>
      <c r="S358" s="59">
        <f t="shared" si="207"/>
        <v>-1.1447151574540109E-2</v>
      </c>
      <c r="T358" s="59">
        <f t="shared" si="207"/>
        <v>5.1815806073713614E-3</v>
      </c>
    </row>
    <row r="359" spans="1:20" ht="69" thickBot="1" x14ac:dyDescent="0.25">
      <c r="A359" s="16" t="s">
        <v>20</v>
      </c>
      <c r="B359" s="59"/>
      <c r="C359" s="59"/>
      <c r="D359" s="59"/>
      <c r="E359" s="59"/>
      <c r="F359" s="59"/>
      <c r="G359" s="59">
        <f t="shared" ref="G359:T359" si="208">(G357-B357)/B357</f>
        <v>-4.1088580576307362E-2</v>
      </c>
      <c r="H359" s="59">
        <f t="shared" si="208"/>
        <v>-1.6403220996122875E-2</v>
      </c>
      <c r="I359" s="59">
        <f t="shared" si="208"/>
        <v>-1.3395747223743837E-2</v>
      </c>
      <c r="J359" s="59">
        <f t="shared" si="208"/>
        <v>-1.4429361488185018E-2</v>
      </c>
      <c r="K359" s="59">
        <f t="shared" si="208"/>
        <v>1.5600624024960999E-3</v>
      </c>
      <c r="L359" s="59">
        <f t="shared" si="208"/>
        <v>8.9543178023979361E-3</v>
      </c>
      <c r="M359" s="59">
        <f t="shared" si="208"/>
        <v>2.102284212654134E-2</v>
      </c>
      <c r="N359" s="59">
        <f t="shared" si="208"/>
        <v>3.5332121946295175E-2</v>
      </c>
      <c r="O359" s="59">
        <f t="shared" si="208"/>
        <v>0.10115798602254757</v>
      </c>
      <c r="P359" s="59">
        <f t="shared" si="208"/>
        <v>9.9989950758717722E-2</v>
      </c>
      <c r="Q359" s="59">
        <f t="shared" si="208"/>
        <v>0.11241476133172884</v>
      </c>
      <c r="R359" s="59">
        <f t="shared" si="208"/>
        <v>0.11121560087111464</v>
      </c>
      <c r="S359" s="59">
        <f t="shared" si="208"/>
        <v>8.2000780031201245E-2</v>
      </c>
      <c r="T359" s="59">
        <f t="shared" si="208"/>
        <v>3.349393125173724E-2</v>
      </c>
    </row>
    <row r="360" spans="1:20" ht="86" thickBot="1" x14ac:dyDescent="0.25">
      <c r="A360" s="16" t="s">
        <v>21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>
        <f t="shared" ref="L360:T360" si="209">(L357-B357)/B357</f>
        <v>-3.2502182982439121E-2</v>
      </c>
      <c r="M360" s="59">
        <f t="shared" si="209"/>
        <v>4.2747788050502035E-3</v>
      </c>
      <c r="N360" s="59">
        <f t="shared" si="209"/>
        <v>2.1463074548080274E-2</v>
      </c>
      <c r="O360" s="59">
        <f t="shared" si="209"/>
        <v>8.5268979386626448E-2</v>
      </c>
      <c r="P360" s="59">
        <f t="shared" si="209"/>
        <v>0.10170600372401993</v>
      </c>
      <c r="Q360" s="59">
        <f t="shared" si="209"/>
        <v>0.1223756766327718</v>
      </c>
      <c r="R360" s="59">
        <f t="shared" si="209"/>
        <v>0.13457651101677784</v>
      </c>
      <c r="S360" s="59">
        <f t="shared" si="209"/>
        <v>0.12023016353725015</v>
      </c>
      <c r="T360" s="59">
        <f t="shared" si="209"/>
        <v>0.13804009590368821</v>
      </c>
    </row>
    <row r="361" spans="1:20" ht="52" thickBot="1" x14ac:dyDescent="0.25">
      <c r="A361" s="16" t="s">
        <v>22</v>
      </c>
      <c r="B361" s="59">
        <f>B353/B357</f>
        <v>6.1608615504026389E-2</v>
      </c>
      <c r="C361" s="59">
        <f>C353/C357</f>
        <v>6.6060244557113026E-2</v>
      </c>
      <c r="D361" s="59">
        <f>D353/D357</f>
        <v>6.8273492355958365E-2</v>
      </c>
      <c r="E361" s="59">
        <f>E353/E357</f>
        <v>7.0085470085470086E-2</v>
      </c>
      <c r="F361" s="59">
        <f>F353/F357</f>
        <v>7.191384429570731E-2</v>
      </c>
      <c r="G361" s="59">
        <f t="shared" ref="G361:M361" si="210">G353/G357</f>
        <v>7.3051044670410278E-2</v>
      </c>
      <c r="H361" s="59">
        <f t="shared" si="210"/>
        <v>7.1558520315342627E-2</v>
      </c>
      <c r="I361" s="59">
        <f t="shared" si="210"/>
        <v>6.9351907934585094E-2</v>
      </c>
      <c r="J361" s="59">
        <f t="shared" si="210"/>
        <v>7.0346375554762031E-2</v>
      </c>
      <c r="K361" s="59">
        <f t="shared" si="210"/>
        <v>7.0796904833685059E-2</v>
      </c>
      <c r="L361" s="59">
        <f t="shared" si="210"/>
        <v>7.1851183313277181E-2</v>
      </c>
      <c r="M361" s="59">
        <f t="shared" si="210"/>
        <v>7.1421500692932099E-2</v>
      </c>
      <c r="N361" s="59">
        <f t="shared" ref="N361:O361" si="211">N353/N357</f>
        <v>7.0592823712948519E-2</v>
      </c>
      <c r="O361" s="59">
        <f t="shared" si="211"/>
        <v>7.1435189474659502E-2</v>
      </c>
      <c r="P361" s="59">
        <f t="shared" ref="P361:Q361" si="212">P353/P357</f>
        <v>6.7421889274620866E-2</v>
      </c>
      <c r="Q361" s="59">
        <f t="shared" si="212"/>
        <v>6.639322095014874E-2</v>
      </c>
      <c r="R361" s="59">
        <f t="shared" ref="R361:S361" si="213">R353/R357</f>
        <v>6.4629637878045515E-2</v>
      </c>
      <c r="S361" s="59">
        <f t="shared" si="213"/>
        <v>6.4026313418040909E-2</v>
      </c>
      <c r="T361" s="59">
        <f t="shared" ref="T361" si="214">T353/T357</f>
        <v>6.2665292034604872E-2</v>
      </c>
    </row>
    <row r="362" spans="1:20" ht="69" thickBot="1" x14ac:dyDescent="0.25">
      <c r="A362" s="16" t="s">
        <v>23</v>
      </c>
      <c r="B362" s="59"/>
      <c r="C362" s="59">
        <f t="shared" ref="C362:K362" si="215">(C361-B361)</f>
        <v>4.4516290530866379E-3</v>
      </c>
      <c r="D362" s="59">
        <f t="shared" si="215"/>
        <v>2.2132477988453386E-3</v>
      </c>
      <c r="E362" s="59">
        <f t="shared" si="215"/>
        <v>1.8119777295117212E-3</v>
      </c>
      <c r="F362" s="59">
        <f t="shared" si="215"/>
        <v>1.8283742102372241E-3</v>
      </c>
      <c r="G362" s="59">
        <f t="shared" si="215"/>
        <v>1.137200374702968E-3</v>
      </c>
      <c r="H362" s="59">
        <f t="shared" si="215"/>
        <v>-1.4925243550676509E-3</v>
      </c>
      <c r="I362" s="59">
        <f t="shared" si="215"/>
        <v>-2.2066123807575333E-3</v>
      </c>
      <c r="J362" s="59">
        <f t="shared" si="215"/>
        <v>9.9446762017693646E-4</v>
      </c>
      <c r="K362" s="59">
        <f t="shared" si="215"/>
        <v>4.5052927892302863E-4</v>
      </c>
      <c r="L362" s="59">
        <f t="shared" ref="L362:T362" si="216">(L361-K361)</f>
        <v>1.0542784795921217E-3</v>
      </c>
      <c r="M362" s="59">
        <f t="shared" si="216"/>
        <v>-4.2968262034508153E-4</v>
      </c>
      <c r="N362" s="59">
        <f t="shared" si="216"/>
        <v>-8.2867697998358081E-4</v>
      </c>
      <c r="O362" s="59">
        <f t="shared" si="216"/>
        <v>8.4236576171098365E-4</v>
      </c>
      <c r="P362" s="59">
        <f t="shared" si="216"/>
        <v>-4.0133002000386359E-3</v>
      </c>
      <c r="Q362" s="59">
        <f t="shared" si="216"/>
        <v>-1.0286683244721262E-3</v>
      </c>
      <c r="R362" s="59">
        <f t="shared" si="216"/>
        <v>-1.7635830721032253E-3</v>
      </c>
      <c r="S362" s="59">
        <f t="shared" si="216"/>
        <v>-6.0332446000460616E-4</v>
      </c>
      <c r="T362" s="59">
        <f t="shared" si="216"/>
        <v>-1.3610213834360368E-3</v>
      </c>
    </row>
    <row r="363" spans="1:20" ht="69" thickBot="1" x14ac:dyDescent="0.25">
      <c r="A363" s="16" t="s">
        <v>24</v>
      </c>
      <c r="B363" s="59"/>
      <c r="C363" s="59"/>
      <c r="D363" s="59"/>
      <c r="E363" s="59"/>
      <c r="F363" s="59"/>
      <c r="G363" s="59">
        <f>G361-B361</f>
        <v>1.144242916638389E-2</v>
      </c>
      <c r="H363" s="59">
        <f t="shared" ref="H363:K363" si="217">H361-C361</f>
        <v>5.498275758229601E-3</v>
      </c>
      <c r="I363" s="59">
        <f t="shared" si="217"/>
        <v>1.0784155786267291E-3</v>
      </c>
      <c r="J363" s="59">
        <f t="shared" si="217"/>
        <v>2.6090546929194436E-4</v>
      </c>
      <c r="K363" s="59">
        <f t="shared" si="217"/>
        <v>-1.1169394620222511E-3</v>
      </c>
      <c r="L363" s="59">
        <f t="shared" ref="L363:T363" si="218">L361-G361</f>
        <v>-1.1998613571330974E-3</v>
      </c>
      <c r="M363" s="59">
        <f t="shared" si="218"/>
        <v>-1.3701962241052801E-4</v>
      </c>
      <c r="N363" s="59">
        <f t="shared" si="218"/>
        <v>1.2409157783634245E-3</v>
      </c>
      <c r="O363" s="59">
        <f t="shared" si="218"/>
        <v>1.0888139198974717E-3</v>
      </c>
      <c r="P363" s="59">
        <f t="shared" si="218"/>
        <v>-3.3750155590641928E-3</v>
      </c>
      <c r="Q363" s="59">
        <f t="shared" si="218"/>
        <v>-5.4579623631284407E-3</v>
      </c>
      <c r="R363" s="59">
        <f t="shared" si="218"/>
        <v>-6.7918628148865845E-3</v>
      </c>
      <c r="S363" s="59">
        <f t="shared" si="218"/>
        <v>-6.5665102949076098E-3</v>
      </c>
      <c r="T363" s="59">
        <f t="shared" si="218"/>
        <v>-8.7698974400546303E-3</v>
      </c>
    </row>
    <row r="364" spans="1:20" ht="69" thickBot="1" x14ac:dyDescent="0.25">
      <c r="A364" s="16" t="s">
        <v>25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>
        <f t="shared" ref="L364:T364" si="219">L361-B361</f>
        <v>1.0242567809250792E-2</v>
      </c>
      <c r="M364" s="59">
        <f t="shared" si="219"/>
        <v>5.361256135819073E-3</v>
      </c>
      <c r="N364" s="59">
        <f t="shared" si="219"/>
        <v>2.3193313569901536E-3</v>
      </c>
      <c r="O364" s="59">
        <f t="shared" si="219"/>
        <v>1.349719389189416E-3</v>
      </c>
      <c r="P364" s="59">
        <f t="shared" si="219"/>
        <v>-4.491955021086444E-3</v>
      </c>
      <c r="Q364" s="59">
        <f t="shared" si="219"/>
        <v>-6.6578237202615381E-3</v>
      </c>
      <c r="R364" s="59">
        <f t="shared" si="219"/>
        <v>-6.9288824372971125E-3</v>
      </c>
      <c r="S364" s="59">
        <f t="shared" si="219"/>
        <v>-5.3255945165441854E-3</v>
      </c>
      <c r="T364" s="59">
        <f t="shared" si="219"/>
        <v>-7.6810835201571587E-3</v>
      </c>
    </row>
    <row r="368" spans="1:20" ht="16" x14ac:dyDescent="0.2">
      <c r="A368" s="40" t="s">
        <v>58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2"/>
      <c r="N368" s="42"/>
    </row>
    <row r="369" spans="1:20" ht="17" thickBo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20" ht="18" thickBot="1" x14ac:dyDescent="0.25">
      <c r="A370" s="10"/>
      <c r="B370" s="10" t="s">
        <v>0</v>
      </c>
      <c r="C370" s="10" t="s">
        <v>1</v>
      </c>
      <c r="D370" s="10" t="s">
        <v>2</v>
      </c>
      <c r="E370" s="10" t="s">
        <v>3</v>
      </c>
      <c r="F370" s="10" t="s">
        <v>4</v>
      </c>
      <c r="G370" s="10" t="s">
        <v>5</v>
      </c>
      <c r="H370" s="10" t="s">
        <v>6</v>
      </c>
      <c r="I370" s="10" t="s">
        <v>7</v>
      </c>
      <c r="J370" s="10" t="s">
        <v>8</v>
      </c>
      <c r="K370" s="10" t="s">
        <v>9</v>
      </c>
      <c r="L370" s="10" t="s">
        <v>10</v>
      </c>
      <c r="M370" s="10" t="s">
        <v>30</v>
      </c>
      <c r="N370" s="10" t="s">
        <v>36</v>
      </c>
      <c r="O370" s="10" t="s">
        <v>39</v>
      </c>
      <c r="P370" s="10" t="s">
        <v>40</v>
      </c>
      <c r="Q370" s="10" t="s">
        <v>41</v>
      </c>
      <c r="R370" s="10" t="s">
        <v>42</v>
      </c>
      <c r="S370" s="10" t="s">
        <v>43</v>
      </c>
      <c r="T370" s="10" t="s">
        <v>46</v>
      </c>
    </row>
    <row r="371" spans="1:20" ht="18" thickBot="1" x14ac:dyDescent="0.25">
      <c r="A371" s="5" t="s">
        <v>11</v>
      </c>
      <c r="B371" s="33">
        <v>247</v>
      </c>
      <c r="C371" s="33">
        <v>228</v>
      </c>
      <c r="D371" s="33">
        <v>251</v>
      </c>
      <c r="E371" s="33">
        <v>243</v>
      </c>
      <c r="F371" s="12">
        <v>245</v>
      </c>
      <c r="G371" s="12">
        <v>233</v>
      </c>
      <c r="H371" s="12">
        <v>251</v>
      </c>
      <c r="I371" s="12">
        <v>251</v>
      </c>
      <c r="J371" s="12">
        <v>261</v>
      </c>
      <c r="K371" s="12">
        <v>281</v>
      </c>
      <c r="L371" s="12">
        <v>280</v>
      </c>
      <c r="M371" s="12">
        <v>277</v>
      </c>
      <c r="N371" s="12">
        <v>272</v>
      </c>
      <c r="O371" s="12">
        <v>292</v>
      </c>
      <c r="P371" s="12">
        <v>246</v>
      </c>
      <c r="Q371" s="12">
        <v>236</v>
      </c>
      <c r="R371" s="12">
        <v>237</v>
      </c>
      <c r="S371" s="12">
        <v>232</v>
      </c>
      <c r="T371" s="12">
        <v>238</v>
      </c>
    </row>
    <row r="372" spans="1:20" ht="17" thickBot="1" x14ac:dyDescent="0.25">
      <c r="A372" s="5">
        <v>1</v>
      </c>
      <c r="B372" s="33">
        <v>226</v>
      </c>
      <c r="C372" s="33">
        <v>258</v>
      </c>
      <c r="D372" s="33">
        <v>238</v>
      </c>
      <c r="E372" s="33">
        <v>237</v>
      </c>
      <c r="F372" s="12">
        <v>236</v>
      </c>
      <c r="G372" s="12">
        <v>252</v>
      </c>
      <c r="H372" s="12">
        <v>242</v>
      </c>
      <c r="I372" s="12">
        <v>267</v>
      </c>
      <c r="J372" s="12">
        <v>268</v>
      </c>
      <c r="K372" s="12">
        <v>263</v>
      </c>
      <c r="L372" s="12">
        <v>286</v>
      </c>
      <c r="M372" s="12">
        <v>286</v>
      </c>
      <c r="N372" s="12">
        <v>286</v>
      </c>
      <c r="O372" s="12">
        <v>270</v>
      </c>
      <c r="P372" s="12">
        <v>281</v>
      </c>
      <c r="Q372" s="101">
        <v>245</v>
      </c>
      <c r="R372" s="101">
        <v>240</v>
      </c>
      <c r="S372" s="101">
        <v>231</v>
      </c>
      <c r="T372" s="108">
        <v>238</v>
      </c>
    </row>
    <row r="373" spans="1:20" ht="17" thickBot="1" x14ac:dyDescent="0.25">
      <c r="A373" s="5">
        <v>2</v>
      </c>
      <c r="B373" s="33">
        <v>215</v>
      </c>
      <c r="C373" s="33">
        <v>212</v>
      </c>
      <c r="D373" s="33">
        <v>247</v>
      </c>
      <c r="E373" s="33">
        <v>223</v>
      </c>
      <c r="F373" s="12">
        <v>230</v>
      </c>
      <c r="G373" s="12">
        <v>229</v>
      </c>
      <c r="H373" s="12">
        <v>239</v>
      </c>
      <c r="I373" s="12">
        <v>230</v>
      </c>
      <c r="J373" s="12">
        <v>259</v>
      </c>
      <c r="K373" s="12">
        <v>258</v>
      </c>
      <c r="L373" s="12">
        <v>256</v>
      </c>
      <c r="M373" s="12">
        <v>268</v>
      </c>
      <c r="N373" s="12">
        <v>280</v>
      </c>
      <c r="O373" s="12">
        <v>273</v>
      </c>
      <c r="P373" s="12">
        <v>256</v>
      </c>
      <c r="Q373" s="101">
        <v>254</v>
      </c>
      <c r="R373" s="101">
        <v>236</v>
      </c>
      <c r="S373" s="101">
        <v>222</v>
      </c>
      <c r="T373" s="108">
        <v>220</v>
      </c>
    </row>
    <row r="374" spans="1:20" ht="17" thickBot="1" x14ac:dyDescent="0.25">
      <c r="A374" s="5">
        <v>3</v>
      </c>
      <c r="B374" s="33">
        <v>163</v>
      </c>
      <c r="C374" s="33">
        <v>194</v>
      </c>
      <c r="D374" s="33">
        <v>199</v>
      </c>
      <c r="E374" s="33">
        <v>232</v>
      </c>
      <c r="F374" s="12">
        <v>210</v>
      </c>
      <c r="G374" s="12">
        <v>221</v>
      </c>
      <c r="H374" s="12">
        <v>218</v>
      </c>
      <c r="I374" s="12">
        <v>225</v>
      </c>
      <c r="J374" s="12">
        <v>226</v>
      </c>
      <c r="K374" s="12">
        <v>247</v>
      </c>
      <c r="L374" s="12">
        <v>250</v>
      </c>
      <c r="M374" s="12">
        <v>256</v>
      </c>
      <c r="N374" s="12">
        <v>256</v>
      </c>
      <c r="O374" s="12">
        <v>261</v>
      </c>
      <c r="P374" s="12">
        <v>257</v>
      </c>
      <c r="Q374" s="101">
        <v>246</v>
      </c>
      <c r="R374" s="101">
        <v>233</v>
      </c>
      <c r="S374" s="101">
        <v>222</v>
      </c>
      <c r="T374" s="108">
        <v>203</v>
      </c>
    </row>
    <row r="375" spans="1:20" ht="17" thickBot="1" x14ac:dyDescent="0.25">
      <c r="A375" s="5">
        <v>4</v>
      </c>
      <c r="B375" s="33">
        <v>166</v>
      </c>
      <c r="C375" s="33">
        <v>159</v>
      </c>
      <c r="D375" s="33">
        <v>195</v>
      </c>
      <c r="E375" s="33">
        <v>196</v>
      </c>
      <c r="F375" s="12">
        <v>216</v>
      </c>
      <c r="G375" s="12">
        <v>204</v>
      </c>
      <c r="H375" s="12">
        <v>214</v>
      </c>
      <c r="I375" s="12">
        <v>216</v>
      </c>
      <c r="J375" s="12">
        <v>227</v>
      </c>
      <c r="K375" s="12">
        <v>228</v>
      </c>
      <c r="L375" s="12">
        <v>240</v>
      </c>
      <c r="M375" s="12">
        <v>238</v>
      </c>
      <c r="N375" s="12">
        <v>251</v>
      </c>
      <c r="O375" s="12">
        <v>254</v>
      </c>
      <c r="P375" s="12">
        <v>245</v>
      </c>
      <c r="Q375" s="101">
        <v>239</v>
      </c>
      <c r="R375" s="101">
        <v>242</v>
      </c>
      <c r="S375" s="101">
        <v>220</v>
      </c>
      <c r="T375" s="108">
        <v>204</v>
      </c>
    </row>
    <row r="376" spans="1:20" ht="17" thickBot="1" x14ac:dyDescent="0.25">
      <c r="A376" s="5">
        <v>5</v>
      </c>
      <c r="B376" s="33">
        <v>138</v>
      </c>
      <c r="C376" s="33">
        <v>273</v>
      </c>
      <c r="D376" s="33">
        <v>256</v>
      </c>
      <c r="E376" s="33">
        <v>184</v>
      </c>
      <c r="F376" s="12">
        <v>185</v>
      </c>
      <c r="G376" s="12">
        <v>212</v>
      </c>
      <c r="H376" s="12">
        <v>189</v>
      </c>
      <c r="I376" s="12">
        <v>212</v>
      </c>
      <c r="J376" s="12">
        <v>210</v>
      </c>
      <c r="K376" s="12">
        <v>210</v>
      </c>
      <c r="L376" s="12">
        <v>216</v>
      </c>
      <c r="M376" s="12">
        <v>225</v>
      </c>
      <c r="N376" s="12">
        <v>224</v>
      </c>
      <c r="O376" s="12">
        <v>238</v>
      </c>
      <c r="P376" s="12">
        <v>235</v>
      </c>
      <c r="Q376" s="101">
        <v>234</v>
      </c>
      <c r="R376" s="101">
        <v>219</v>
      </c>
      <c r="S376" s="101">
        <v>214</v>
      </c>
      <c r="T376" s="108">
        <v>190</v>
      </c>
    </row>
    <row r="377" spans="1:20" ht="17" thickBot="1" x14ac:dyDescent="0.25">
      <c r="A377" s="5">
        <v>6</v>
      </c>
      <c r="B377" s="33">
        <v>246</v>
      </c>
      <c r="C377" s="33">
        <v>213</v>
      </c>
      <c r="D377" s="33">
        <v>378</v>
      </c>
      <c r="E377" s="33">
        <v>370</v>
      </c>
      <c r="F377" s="14">
        <v>432</v>
      </c>
      <c r="G377" s="12">
        <v>301</v>
      </c>
      <c r="H377" s="12">
        <v>340</v>
      </c>
      <c r="I377" s="12">
        <v>304</v>
      </c>
      <c r="J377" s="12">
        <v>309</v>
      </c>
      <c r="K377" s="12">
        <v>317</v>
      </c>
      <c r="L377" s="12">
        <v>332</v>
      </c>
      <c r="M377" s="12">
        <v>335</v>
      </c>
      <c r="N377" s="12">
        <v>352</v>
      </c>
      <c r="O377" s="12">
        <v>322</v>
      </c>
      <c r="P377" s="12">
        <v>322</v>
      </c>
      <c r="Q377" s="101">
        <v>327</v>
      </c>
      <c r="R377" s="101">
        <v>343</v>
      </c>
      <c r="S377" s="101">
        <v>296</v>
      </c>
      <c r="T377" s="108">
        <v>305</v>
      </c>
    </row>
    <row r="378" spans="1:20" ht="17" thickBot="1" x14ac:dyDescent="0.25">
      <c r="A378" s="5">
        <v>7</v>
      </c>
      <c r="B378" s="33">
        <v>199</v>
      </c>
      <c r="C378" s="33">
        <v>223</v>
      </c>
      <c r="D378" s="33">
        <v>225</v>
      </c>
      <c r="E378" s="33">
        <v>340</v>
      </c>
      <c r="F378" s="12">
        <v>371</v>
      </c>
      <c r="G378" s="12">
        <v>275</v>
      </c>
      <c r="H378" s="12">
        <v>284</v>
      </c>
      <c r="I378" s="12">
        <v>307</v>
      </c>
      <c r="J378" s="12">
        <v>295</v>
      </c>
      <c r="K378" s="12">
        <v>288</v>
      </c>
      <c r="L378" s="12">
        <v>304</v>
      </c>
      <c r="M378" s="12">
        <v>312</v>
      </c>
      <c r="N378" s="12">
        <v>315</v>
      </c>
      <c r="O378" s="12">
        <v>331</v>
      </c>
      <c r="P378" s="12">
        <v>299</v>
      </c>
      <c r="Q378" s="101">
        <v>333</v>
      </c>
      <c r="R378" s="101">
        <v>322</v>
      </c>
      <c r="S378" s="101">
        <v>313</v>
      </c>
      <c r="T378" s="108">
        <v>284</v>
      </c>
    </row>
    <row r="379" spans="1:20" ht="17" thickBot="1" x14ac:dyDescent="0.25">
      <c r="A379" s="5">
        <v>8</v>
      </c>
      <c r="B379" s="33">
        <v>146</v>
      </c>
      <c r="C379" s="33">
        <v>171</v>
      </c>
      <c r="D379" s="33">
        <v>174</v>
      </c>
      <c r="E379" s="33">
        <v>196</v>
      </c>
      <c r="F379" s="12">
        <v>219</v>
      </c>
      <c r="G379" s="12">
        <v>217</v>
      </c>
      <c r="H379" s="12">
        <v>234</v>
      </c>
      <c r="I379" s="12">
        <v>247</v>
      </c>
      <c r="J379" s="12">
        <v>261</v>
      </c>
      <c r="K379" s="12">
        <v>244</v>
      </c>
      <c r="L379" s="12">
        <v>245</v>
      </c>
      <c r="M379" s="12">
        <v>249</v>
      </c>
      <c r="N379" s="12">
        <v>257</v>
      </c>
      <c r="O379" s="12">
        <v>245</v>
      </c>
      <c r="P379" s="12">
        <v>219</v>
      </c>
      <c r="Q379" s="101">
        <v>250</v>
      </c>
      <c r="R379" s="101">
        <v>270</v>
      </c>
      <c r="S379" s="101">
        <v>274</v>
      </c>
      <c r="T379" s="108">
        <v>256</v>
      </c>
    </row>
    <row r="380" spans="1:20" ht="17" thickBot="1" x14ac:dyDescent="0.25">
      <c r="A380" s="5">
        <v>9</v>
      </c>
      <c r="B380" s="33">
        <v>139</v>
      </c>
      <c r="C380" s="33">
        <v>135</v>
      </c>
      <c r="D380" s="33">
        <v>158</v>
      </c>
      <c r="E380" s="33">
        <v>169</v>
      </c>
      <c r="F380" s="12">
        <v>186</v>
      </c>
      <c r="G380" s="12">
        <v>201</v>
      </c>
      <c r="H380" s="12">
        <v>207</v>
      </c>
      <c r="I380" s="12">
        <v>218</v>
      </c>
      <c r="J380" s="12">
        <v>232</v>
      </c>
      <c r="K380" s="12">
        <v>240</v>
      </c>
      <c r="L380" s="12">
        <v>238</v>
      </c>
      <c r="M380" s="12">
        <v>234</v>
      </c>
      <c r="N380" s="12">
        <v>232</v>
      </c>
      <c r="O380" s="12">
        <v>241</v>
      </c>
      <c r="P380" s="12">
        <v>235</v>
      </c>
      <c r="Q380" s="101">
        <v>241</v>
      </c>
      <c r="R380" s="101">
        <v>234</v>
      </c>
      <c r="S380" s="101">
        <v>259</v>
      </c>
      <c r="T380" s="108">
        <v>255</v>
      </c>
    </row>
    <row r="381" spans="1:20" ht="17" thickBot="1" x14ac:dyDescent="0.25">
      <c r="A381" s="5">
        <v>10</v>
      </c>
      <c r="B381" s="33">
        <v>141</v>
      </c>
      <c r="C381" s="33">
        <v>120</v>
      </c>
      <c r="D381" s="33">
        <v>127</v>
      </c>
      <c r="E381" s="33">
        <v>149</v>
      </c>
      <c r="F381" s="12">
        <v>147</v>
      </c>
      <c r="G381" s="12">
        <v>175</v>
      </c>
      <c r="H381" s="12">
        <v>181</v>
      </c>
      <c r="I381" s="12">
        <v>196</v>
      </c>
      <c r="J381" s="12">
        <v>207</v>
      </c>
      <c r="K381" s="12">
        <v>222</v>
      </c>
      <c r="L381" s="12">
        <v>248</v>
      </c>
      <c r="M381" s="12">
        <v>221</v>
      </c>
      <c r="N381" s="12">
        <v>226</v>
      </c>
      <c r="O381" s="12">
        <v>217</v>
      </c>
      <c r="P381" s="12">
        <v>234</v>
      </c>
      <c r="Q381" s="101">
        <v>212</v>
      </c>
      <c r="R381" s="101">
        <v>232</v>
      </c>
      <c r="S381" s="101">
        <v>206</v>
      </c>
      <c r="T381" s="108">
        <v>249</v>
      </c>
    </row>
    <row r="382" spans="1:20" ht="17" thickBot="1" x14ac:dyDescent="0.25">
      <c r="A382" s="5">
        <v>11</v>
      </c>
      <c r="B382" s="33">
        <v>93</v>
      </c>
      <c r="C382" s="33">
        <v>124</v>
      </c>
      <c r="D382" s="33">
        <v>112</v>
      </c>
      <c r="E382" s="33">
        <v>118</v>
      </c>
      <c r="F382" s="12">
        <v>141</v>
      </c>
      <c r="G382" s="12">
        <v>131</v>
      </c>
      <c r="H382" s="12">
        <v>169</v>
      </c>
      <c r="I382" s="12">
        <v>177</v>
      </c>
      <c r="J382" s="12">
        <v>186</v>
      </c>
      <c r="K382" s="12">
        <v>197</v>
      </c>
      <c r="L382" s="12">
        <v>217</v>
      </c>
      <c r="M382" s="12">
        <v>242</v>
      </c>
      <c r="N382" s="12">
        <v>211</v>
      </c>
      <c r="O382" s="12">
        <v>215</v>
      </c>
      <c r="P382" s="12">
        <v>210</v>
      </c>
      <c r="Q382" s="101">
        <v>226</v>
      </c>
      <c r="R382" s="101">
        <v>202</v>
      </c>
      <c r="S382" s="101">
        <v>218</v>
      </c>
      <c r="T382" s="108">
        <v>193</v>
      </c>
    </row>
    <row r="383" spans="1:20" ht="17" thickBot="1" x14ac:dyDescent="0.25">
      <c r="A383" s="5">
        <v>12</v>
      </c>
      <c r="B383" s="33">
        <v>72</v>
      </c>
      <c r="C383" s="33">
        <v>84</v>
      </c>
      <c r="D383" s="33">
        <v>115</v>
      </c>
      <c r="E383" s="33">
        <v>111</v>
      </c>
      <c r="F383" s="12">
        <v>113</v>
      </c>
      <c r="G383" s="12">
        <v>139</v>
      </c>
      <c r="H383" s="12">
        <v>129</v>
      </c>
      <c r="I383" s="12">
        <v>163</v>
      </c>
      <c r="J383" s="12">
        <v>171</v>
      </c>
      <c r="K383" s="12">
        <v>175</v>
      </c>
      <c r="L383" s="12">
        <v>183</v>
      </c>
      <c r="M383" s="12">
        <v>214</v>
      </c>
      <c r="N383" s="12">
        <v>236</v>
      </c>
      <c r="O383" s="12">
        <v>203</v>
      </c>
      <c r="P383" s="12">
        <v>213</v>
      </c>
      <c r="Q383" s="101">
        <v>196</v>
      </c>
      <c r="R383" s="101">
        <v>211</v>
      </c>
      <c r="S383" s="101">
        <v>192</v>
      </c>
      <c r="T383" s="108">
        <v>217</v>
      </c>
    </row>
    <row r="384" spans="1:20" ht="18" thickBot="1" x14ac:dyDescent="0.25">
      <c r="A384" s="5" t="s">
        <v>13</v>
      </c>
      <c r="B384" s="33"/>
      <c r="C384" s="33"/>
      <c r="D384" s="33"/>
      <c r="E384" s="33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35" thickBot="1" x14ac:dyDescent="0.25">
      <c r="A385" s="16" t="s">
        <v>14</v>
      </c>
      <c r="B385" s="17">
        <f>SUM(B371:B383)</f>
        <v>2191</v>
      </c>
      <c r="C385" s="17">
        <f>SUM(C371:C383)</f>
        <v>2394</v>
      </c>
      <c r="D385" s="17">
        <f>SUM(D371:D383)</f>
        <v>2675</v>
      </c>
      <c r="E385" s="17">
        <f>SUM(E371:E383)</f>
        <v>2768</v>
      </c>
      <c r="F385" s="17">
        <f t="shared" ref="F385:K385" si="220">SUM(F371:F383)</f>
        <v>2931</v>
      </c>
      <c r="G385" s="17">
        <f t="shared" si="220"/>
        <v>2790</v>
      </c>
      <c r="H385" s="17">
        <f t="shared" si="220"/>
        <v>2897</v>
      </c>
      <c r="I385" s="17">
        <f t="shared" si="220"/>
        <v>3013</v>
      </c>
      <c r="J385" s="17">
        <f t="shared" si="220"/>
        <v>3112</v>
      </c>
      <c r="K385" s="17">
        <f t="shared" si="220"/>
        <v>3170</v>
      </c>
      <c r="L385" s="17">
        <f t="shared" ref="L385:Q385" si="221">SUM(L371:L383)</f>
        <v>3295</v>
      </c>
      <c r="M385" s="17">
        <f t="shared" si="221"/>
        <v>3357</v>
      </c>
      <c r="N385" s="17">
        <f t="shared" si="221"/>
        <v>3398</v>
      </c>
      <c r="O385" s="17">
        <f t="shared" si="221"/>
        <v>3362</v>
      </c>
      <c r="P385" s="17">
        <f t="shared" si="221"/>
        <v>3252</v>
      </c>
      <c r="Q385" s="17">
        <f t="shared" si="221"/>
        <v>3239</v>
      </c>
      <c r="R385" s="17">
        <f t="shared" ref="R385:S385" si="222">SUM(R371:R383)</f>
        <v>3221</v>
      </c>
      <c r="S385" s="17">
        <f t="shared" si="222"/>
        <v>3099</v>
      </c>
      <c r="T385" s="109">
        <f t="shared" ref="T385" si="223">SUM(T371:T383)</f>
        <v>3052</v>
      </c>
    </row>
    <row r="386" spans="1:20" ht="52" thickBot="1" x14ac:dyDescent="0.25">
      <c r="A386" s="16" t="s">
        <v>28</v>
      </c>
      <c r="B386" s="34"/>
      <c r="C386" s="19">
        <f>((C385-B385)/B385)</f>
        <v>9.2651757188498399E-2</v>
      </c>
      <c r="D386" s="19">
        <f>((D385-C385)/C385)</f>
        <v>0.11737677527151211</v>
      </c>
      <c r="E386" s="19">
        <f>((E385-D385)/D385)</f>
        <v>3.4766355140186916E-2</v>
      </c>
      <c r="F386" s="19">
        <f>((F385-E385)/E385)</f>
        <v>5.8887283236994221E-2</v>
      </c>
      <c r="G386" s="19">
        <f t="shared" ref="G386:T386" si="224">((G385-F385)/F385)</f>
        <v>-4.8106448311156604E-2</v>
      </c>
      <c r="H386" s="19">
        <f t="shared" si="224"/>
        <v>3.8351254480286735E-2</v>
      </c>
      <c r="I386" s="19">
        <f t="shared" si="224"/>
        <v>4.0041422160856058E-2</v>
      </c>
      <c r="J386" s="19">
        <f t="shared" si="224"/>
        <v>3.2857616993030206E-2</v>
      </c>
      <c r="K386" s="19">
        <f t="shared" si="224"/>
        <v>1.8637532133676093E-2</v>
      </c>
      <c r="L386" s="19">
        <f t="shared" si="224"/>
        <v>3.9432176656151417E-2</v>
      </c>
      <c r="M386" s="19">
        <f t="shared" si="224"/>
        <v>1.8816388467374809E-2</v>
      </c>
      <c r="N386" s="19">
        <f t="shared" si="224"/>
        <v>1.2213285671730712E-2</v>
      </c>
      <c r="O386" s="19">
        <f t="shared" si="224"/>
        <v>-1.059446733372572E-2</v>
      </c>
      <c r="P386" s="19">
        <f t="shared" si="224"/>
        <v>-3.2718619869125519E-2</v>
      </c>
      <c r="Q386" s="19">
        <f t="shared" si="224"/>
        <v>-3.9975399753997536E-3</v>
      </c>
      <c r="R386" s="19">
        <f t="shared" si="224"/>
        <v>-5.5572707625810439E-3</v>
      </c>
      <c r="S386" s="19">
        <f t="shared" si="224"/>
        <v>-3.787643588947532E-2</v>
      </c>
      <c r="T386" s="19">
        <f t="shared" si="224"/>
        <v>-1.5166182639561149E-2</v>
      </c>
    </row>
    <row r="387" spans="1:20" ht="69" thickBot="1" x14ac:dyDescent="0.25">
      <c r="A387" s="16" t="s">
        <v>16</v>
      </c>
      <c r="B387" s="19"/>
      <c r="C387" s="19"/>
      <c r="D387" s="19"/>
      <c r="E387" s="19"/>
      <c r="F387" s="19"/>
      <c r="G387" s="19">
        <f t="shared" ref="G387:T387" si="225">(G385-B385)/B385</f>
        <v>0.27339114559561845</v>
      </c>
      <c r="H387" s="19">
        <f t="shared" si="225"/>
        <v>0.21010860484544694</v>
      </c>
      <c r="I387" s="19">
        <f t="shared" si="225"/>
        <v>0.12635514018691588</v>
      </c>
      <c r="J387" s="19">
        <f t="shared" si="225"/>
        <v>0.12427745664739884</v>
      </c>
      <c r="K387" s="19">
        <f t="shared" si="225"/>
        <v>8.1542135789832826E-2</v>
      </c>
      <c r="L387" s="19">
        <f t="shared" si="225"/>
        <v>0.18100358422939067</v>
      </c>
      <c r="M387" s="19">
        <f t="shared" si="225"/>
        <v>0.15878494994822229</v>
      </c>
      <c r="N387" s="19">
        <f t="shared" si="225"/>
        <v>0.12777962163956189</v>
      </c>
      <c r="O387" s="19">
        <f t="shared" si="225"/>
        <v>8.0334190231362471E-2</v>
      </c>
      <c r="P387" s="19">
        <f t="shared" si="225"/>
        <v>2.5867507886435333E-2</v>
      </c>
      <c r="Q387" s="19">
        <f t="shared" si="225"/>
        <v>-1.6995447647951443E-2</v>
      </c>
      <c r="R387" s="19">
        <f t="shared" si="225"/>
        <v>-4.0512362228179923E-2</v>
      </c>
      <c r="S387" s="19">
        <f t="shared" si="225"/>
        <v>-8.7992937021777518E-2</v>
      </c>
      <c r="T387" s="19">
        <f t="shared" si="225"/>
        <v>-9.2207019631171921E-2</v>
      </c>
    </row>
    <row r="388" spans="1:20" ht="86" thickBot="1" x14ac:dyDescent="0.25">
      <c r="A388" s="16" t="s">
        <v>17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>
        <f t="shared" ref="L388:T388" si="226">(L385-B385)/B385</f>
        <v>0.50387950707439522</v>
      </c>
      <c r="M388" s="19">
        <f t="shared" si="226"/>
        <v>0.40225563909774437</v>
      </c>
      <c r="N388" s="19">
        <f t="shared" si="226"/>
        <v>0.27028037383177572</v>
      </c>
      <c r="O388" s="19">
        <f t="shared" si="226"/>
        <v>0.21459537572254336</v>
      </c>
      <c r="P388" s="19">
        <f t="shared" si="226"/>
        <v>0.10951893551688843</v>
      </c>
      <c r="Q388" s="19">
        <f t="shared" si="226"/>
        <v>0.16093189964157706</v>
      </c>
      <c r="R388" s="19">
        <f t="shared" si="226"/>
        <v>0.11183983431135658</v>
      </c>
      <c r="S388" s="19">
        <f t="shared" si="226"/>
        <v>2.8542980418187851E-2</v>
      </c>
      <c r="T388" s="19">
        <f t="shared" si="226"/>
        <v>-1.9280205655526992E-2</v>
      </c>
    </row>
    <row r="389" spans="1:20" ht="35" thickBot="1" x14ac:dyDescent="0.25">
      <c r="A389" s="16" t="s">
        <v>18</v>
      </c>
      <c r="B389" s="65">
        <v>64959</v>
      </c>
      <c r="C389" s="65">
        <v>65464</v>
      </c>
      <c r="D389" s="65">
        <v>66097</v>
      </c>
      <c r="E389" s="65">
        <v>66851</v>
      </c>
      <c r="F389" s="65">
        <v>67112</v>
      </c>
      <c r="G389" s="29">
        <v>67713</v>
      </c>
      <c r="H389" s="29">
        <v>69109</v>
      </c>
      <c r="I389" s="29">
        <v>72277</v>
      </c>
      <c r="J389" s="29">
        <v>69461</v>
      </c>
      <c r="K389" s="29">
        <v>71974</v>
      </c>
      <c r="L389" s="29">
        <v>72273</v>
      </c>
      <c r="M389" s="29">
        <v>70765</v>
      </c>
      <c r="N389" s="29">
        <v>70942</v>
      </c>
      <c r="O389" s="29">
        <v>71838</v>
      </c>
      <c r="P389" s="29">
        <v>72782</v>
      </c>
      <c r="Q389" s="29">
        <v>73639</v>
      </c>
      <c r="R389" s="29">
        <v>75605</v>
      </c>
      <c r="S389" s="29">
        <v>75696</v>
      </c>
      <c r="T389" s="29">
        <v>72997</v>
      </c>
    </row>
    <row r="390" spans="1:20" ht="69" thickBot="1" x14ac:dyDescent="0.25">
      <c r="A390" s="16" t="s">
        <v>19</v>
      </c>
      <c r="B390" s="19"/>
      <c r="C390" s="19">
        <f t="shared" ref="C390:T390" si="227">(C389-B389)/B389</f>
        <v>7.7741344540402406E-3</v>
      </c>
      <c r="D390" s="19">
        <f t="shared" si="227"/>
        <v>9.6694366369302204E-3</v>
      </c>
      <c r="E390" s="19">
        <f t="shared" si="227"/>
        <v>1.1407476890025267E-2</v>
      </c>
      <c r="F390" s="19">
        <f t="shared" si="227"/>
        <v>3.9042048735247041E-3</v>
      </c>
      <c r="G390" s="19">
        <f t="shared" si="227"/>
        <v>8.9551794015973307E-3</v>
      </c>
      <c r="H390" s="19">
        <f t="shared" si="227"/>
        <v>2.0616425206385774E-2</v>
      </c>
      <c r="I390" s="19">
        <f t="shared" si="227"/>
        <v>4.5840628572255425E-2</v>
      </c>
      <c r="J390" s="19">
        <f t="shared" si="227"/>
        <v>-3.8961218644935458E-2</v>
      </c>
      <c r="K390" s="19">
        <f t="shared" si="227"/>
        <v>3.6178575027713392E-2</v>
      </c>
      <c r="L390" s="19">
        <f t="shared" si="227"/>
        <v>4.1542779336982798E-3</v>
      </c>
      <c r="M390" s="19">
        <f t="shared" si="227"/>
        <v>-2.0865330067936852E-2</v>
      </c>
      <c r="N390" s="19">
        <f t="shared" si="227"/>
        <v>2.5012364869638946E-3</v>
      </c>
      <c r="O390" s="19">
        <f t="shared" si="227"/>
        <v>1.263003580389614E-2</v>
      </c>
      <c r="P390" s="19">
        <f t="shared" si="227"/>
        <v>1.3140677635791641E-2</v>
      </c>
      <c r="Q390" s="19">
        <f t="shared" si="227"/>
        <v>1.1774889395729713E-2</v>
      </c>
      <c r="R390" s="19">
        <f t="shared" si="227"/>
        <v>2.6697809584595118E-2</v>
      </c>
      <c r="S390" s="19">
        <f t="shared" si="227"/>
        <v>1.2036240989352555E-3</v>
      </c>
      <c r="T390" s="19">
        <f t="shared" si="227"/>
        <v>-3.5655781018812088E-2</v>
      </c>
    </row>
    <row r="391" spans="1:20" ht="69" thickBot="1" x14ac:dyDescent="0.25">
      <c r="A391" s="16" t="s">
        <v>20</v>
      </c>
      <c r="B391" s="19"/>
      <c r="C391" s="19"/>
      <c r="D391" s="19"/>
      <c r="E391" s="19"/>
      <c r="F391" s="19"/>
      <c r="G391" s="19">
        <f t="shared" ref="G391:T391" si="228">(G389-B389)/B389</f>
        <v>4.2395972844409553E-2</v>
      </c>
      <c r="H391" s="19">
        <f t="shared" si="228"/>
        <v>5.5679457411707198E-2</v>
      </c>
      <c r="I391" s="19">
        <f t="shared" si="228"/>
        <v>9.34989485150612E-2</v>
      </c>
      <c r="J391" s="19">
        <f t="shared" si="228"/>
        <v>3.904204873524704E-2</v>
      </c>
      <c r="K391" s="19">
        <f t="shared" si="228"/>
        <v>7.2446060317081895E-2</v>
      </c>
      <c r="L391" s="19">
        <f t="shared" si="228"/>
        <v>6.7343050817420577E-2</v>
      </c>
      <c r="M391" s="19">
        <f t="shared" si="228"/>
        <v>2.396214675367897E-2</v>
      </c>
      <c r="N391" s="19">
        <f t="shared" si="228"/>
        <v>-1.8470606140265921E-2</v>
      </c>
      <c r="O391" s="19">
        <f t="shared" si="228"/>
        <v>3.4220641798995116E-2</v>
      </c>
      <c r="P391" s="19">
        <f t="shared" si="228"/>
        <v>1.1226276155278296E-2</v>
      </c>
      <c r="Q391" s="19">
        <f t="shared" si="228"/>
        <v>1.8900557607958713E-2</v>
      </c>
      <c r="R391" s="19">
        <f t="shared" si="228"/>
        <v>6.8395393202854524E-2</v>
      </c>
      <c r="S391" s="19">
        <f t="shared" si="228"/>
        <v>6.7012489075582868E-2</v>
      </c>
      <c r="T391" s="19">
        <f t="shared" si="228"/>
        <v>1.6133522648180628E-2</v>
      </c>
    </row>
    <row r="392" spans="1:20" ht="86" thickBot="1" x14ac:dyDescent="0.25">
      <c r="A392" s="16" t="s">
        <v>21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>
        <f t="shared" ref="L392:T392" si="229">(L389-B389)/B389</f>
        <v>0.11259409781554519</v>
      </c>
      <c r="M392" s="19">
        <f t="shared" si="229"/>
        <v>8.0975803495050722E-2</v>
      </c>
      <c r="N392" s="19">
        <f t="shared" si="229"/>
        <v>7.3301360122244585E-2</v>
      </c>
      <c r="O392" s="19">
        <f t="shared" si="229"/>
        <v>7.4598734499109962E-2</v>
      </c>
      <c r="P392" s="19">
        <f t="shared" si="229"/>
        <v>8.4485635951841692E-2</v>
      </c>
      <c r="Q392" s="19">
        <f t="shared" si="229"/>
        <v>8.7516429636849649E-2</v>
      </c>
      <c r="R392" s="19">
        <f t="shared" si="229"/>
        <v>9.3996440405735862E-2</v>
      </c>
      <c r="S392" s="19">
        <f t="shared" si="229"/>
        <v>4.7304121643122983E-2</v>
      </c>
      <c r="T392" s="19">
        <f t="shared" si="229"/>
        <v>5.0906263946675114E-2</v>
      </c>
    </row>
    <row r="393" spans="1:20" ht="52" thickBot="1" x14ac:dyDescent="0.25">
      <c r="A393" s="16" t="s">
        <v>22</v>
      </c>
      <c r="B393" s="19">
        <f>B385/B389</f>
        <v>3.3728967502578547E-2</v>
      </c>
      <c r="C393" s="19">
        <f>C385/C389</f>
        <v>3.6569717707442259E-2</v>
      </c>
      <c r="D393" s="19">
        <f>D385/D389</f>
        <v>4.0470823184108204E-2</v>
      </c>
      <c r="E393" s="19">
        <f>E385/E389</f>
        <v>4.1405513754468895E-2</v>
      </c>
      <c r="F393" s="19">
        <f>F385/F389</f>
        <v>4.3673262605793302E-2</v>
      </c>
      <c r="G393" s="19">
        <f t="shared" ref="G393:M393" si="230">G385/G389</f>
        <v>4.1203313986974438E-2</v>
      </c>
      <c r="H393" s="19">
        <f t="shared" si="230"/>
        <v>4.1919286923555545E-2</v>
      </c>
      <c r="I393" s="19">
        <f t="shared" si="230"/>
        <v>4.168684367087732E-2</v>
      </c>
      <c r="J393" s="19">
        <f t="shared" si="230"/>
        <v>4.4802119174788733E-2</v>
      </c>
      <c r="K393" s="19">
        <f t="shared" si="230"/>
        <v>4.4043682440881429E-2</v>
      </c>
      <c r="L393" s="19">
        <f t="shared" si="230"/>
        <v>4.5591022926957506E-2</v>
      </c>
      <c r="M393" s="19">
        <f t="shared" si="230"/>
        <v>4.7438705574789797E-2</v>
      </c>
      <c r="N393" s="19">
        <f t="shared" ref="N393:O393" si="231">N385/N389</f>
        <v>4.7898283104507909E-2</v>
      </c>
      <c r="O393" s="19">
        <f t="shared" si="231"/>
        <v>4.6799743868147774E-2</v>
      </c>
      <c r="P393" s="19">
        <f t="shared" ref="P393:Q393" si="232">P385/P389</f>
        <v>4.4681377263609136E-2</v>
      </c>
      <c r="Q393" s="19">
        <f t="shared" si="232"/>
        <v>4.3984844987031327E-2</v>
      </c>
      <c r="R393" s="19">
        <f t="shared" ref="R393:S393" si="233">R385/R389</f>
        <v>4.2603002446928114E-2</v>
      </c>
      <c r="S393" s="19">
        <f t="shared" si="233"/>
        <v>4.094007609384908E-2</v>
      </c>
      <c r="T393" s="19">
        <f t="shared" ref="T393" si="234">T385/T389</f>
        <v>4.1809937394687455E-2</v>
      </c>
    </row>
    <row r="394" spans="1:20" ht="69" thickBot="1" x14ac:dyDescent="0.25">
      <c r="A394" s="16" t="s">
        <v>23</v>
      </c>
      <c r="B394" s="19"/>
      <c r="C394" s="19">
        <f t="shared" ref="C394:K394" si="235">(C393-B393)</f>
        <v>2.8407502048637123E-3</v>
      </c>
      <c r="D394" s="19">
        <f t="shared" si="235"/>
        <v>3.9011054766659448E-3</v>
      </c>
      <c r="E394" s="19">
        <f t="shared" si="235"/>
        <v>9.3469057036069114E-4</v>
      </c>
      <c r="F394" s="19">
        <f t="shared" si="235"/>
        <v>2.2677488513244068E-3</v>
      </c>
      <c r="G394" s="19">
        <f t="shared" si="235"/>
        <v>-2.4699486188188638E-3</v>
      </c>
      <c r="H394" s="19">
        <f t="shared" si="235"/>
        <v>7.1597293658110656E-4</v>
      </c>
      <c r="I394" s="19">
        <f t="shared" si="235"/>
        <v>-2.3244325267822441E-4</v>
      </c>
      <c r="J394" s="19">
        <f t="shared" si="235"/>
        <v>3.1152755039114133E-3</v>
      </c>
      <c r="K394" s="19">
        <f t="shared" si="235"/>
        <v>-7.5843673390730421E-4</v>
      </c>
      <c r="L394" s="19">
        <f t="shared" ref="L394:T394" si="236">(L393-K393)</f>
        <v>1.5473404860760764E-3</v>
      </c>
      <c r="M394" s="19">
        <f t="shared" si="236"/>
        <v>1.8476826478322911E-3</v>
      </c>
      <c r="N394" s="19">
        <f t="shared" si="236"/>
        <v>4.5957752971811233E-4</v>
      </c>
      <c r="O394" s="19">
        <f t="shared" si="236"/>
        <v>-1.0985392363601354E-3</v>
      </c>
      <c r="P394" s="19">
        <f t="shared" si="236"/>
        <v>-2.1183666045386379E-3</v>
      </c>
      <c r="Q394" s="19">
        <f t="shared" si="236"/>
        <v>-6.9653227657780897E-4</v>
      </c>
      <c r="R394" s="19">
        <f t="shared" si="236"/>
        <v>-1.3818425401032133E-3</v>
      </c>
      <c r="S394" s="19">
        <f t="shared" si="236"/>
        <v>-1.6629263530790334E-3</v>
      </c>
      <c r="T394" s="19">
        <f t="shared" si="236"/>
        <v>8.698613008383746E-4</v>
      </c>
    </row>
    <row r="395" spans="1:20" ht="69" thickBot="1" x14ac:dyDescent="0.25">
      <c r="A395" s="16" t="s">
        <v>24</v>
      </c>
      <c r="B395" s="19"/>
      <c r="C395" s="19"/>
      <c r="D395" s="19"/>
      <c r="E395" s="19"/>
      <c r="F395" s="19"/>
      <c r="G395" s="19">
        <f>G393-B393</f>
        <v>7.4743464843958912E-3</v>
      </c>
      <c r="H395" s="19">
        <f t="shared" ref="H395:K395" si="237">H393-C393</f>
        <v>5.3495692161132855E-3</v>
      </c>
      <c r="I395" s="19">
        <f t="shared" si="237"/>
        <v>1.2160204867691163E-3</v>
      </c>
      <c r="J395" s="19">
        <f t="shared" si="237"/>
        <v>3.3966054203198384E-3</v>
      </c>
      <c r="K395" s="19">
        <f t="shared" si="237"/>
        <v>3.7041983508812742E-4</v>
      </c>
      <c r="L395" s="19">
        <f t="shared" ref="L395:T395" si="238">L393-G393</f>
        <v>4.3877089399830677E-3</v>
      </c>
      <c r="M395" s="19">
        <f t="shared" si="238"/>
        <v>5.5194186512342522E-3</v>
      </c>
      <c r="N395" s="19">
        <f t="shared" si="238"/>
        <v>6.2114394336305889E-3</v>
      </c>
      <c r="O395" s="19">
        <f t="shared" si="238"/>
        <v>1.9976246933590402E-3</v>
      </c>
      <c r="P395" s="19">
        <f t="shared" si="238"/>
        <v>6.3769482272770656E-4</v>
      </c>
      <c r="Q395" s="19">
        <f t="shared" si="238"/>
        <v>-1.6061779399261789E-3</v>
      </c>
      <c r="R395" s="19">
        <f t="shared" si="238"/>
        <v>-4.8357031278616833E-3</v>
      </c>
      <c r="S395" s="19">
        <f t="shared" si="238"/>
        <v>-6.958207010658829E-3</v>
      </c>
      <c r="T395" s="19">
        <f t="shared" si="238"/>
        <v>-4.989806473460319E-3</v>
      </c>
    </row>
    <row r="396" spans="1:20" ht="69" thickBot="1" x14ac:dyDescent="0.25">
      <c r="A396" s="16" t="s">
        <v>25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>
        <f t="shared" ref="L396:T396" si="239">L393-B393</f>
        <v>1.1862055424378959E-2</v>
      </c>
      <c r="M396" s="19">
        <f t="shared" si="239"/>
        <v>1.0868987867347538E-2</v>
      </c>
      <c r="N396" s="19">
        <f t="shared" si="239"/>
        <v>7.4274599203997052E-3</v>
      </c>
      <c r="O396" s="19">
        <f t="shared" si="239"/>
        <v>5.3942301136788787E-3</v>
      </c>
      <c r="P396" s="19">
        <f t="shared" si="239"/>
        <v>1.008114657815834E-3</v>
      </c>
      <c r="Q396" s="19">
        <f t="shared" si="239"/>
        <v>2.7815310000568888E-3</v>
      </c>
      <c r="R396" s="19">
        <f t="shared" si="239"/>
        <v>6.8371552337256891E-4</v>
      </c>
      <c r="S396" s="19">
        <f t="shared" si="239"/>
        <v>-7.4676757702824004E-4</v>
      </c>
      <c r="T396" s="19">
        <f t="shared" si="239"/>
        <v>-2.9921817801012787E-3</v>
      </c>
    </row>
    <row r="400" spans="1:20" ht="16" x14ac:dyDescent="0.2">
      <c r="A400" s="40" t="s">
        <v>59</v>
      </c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2"/>
      <c r="N400" s="42"/>
    </row>
    <row r="401" spans="1:20" ht="17" thickBo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20" ht="18" thickBot="1" x14ac:dyDescent="0.25">
      <c r="A402" s="10"/>
      <c r="B402" s="10" t="s">
        <v>0</v>
      </c>
      <c r="C402" s="10" t="s">
        <v>1</v>
      </c>
      <c r="D402" s="10" t="s">
        <v>2</v>
      </c>
      <c r="E402" s="10" t="s">
        <v>3</v>
      </c>
      <c r="F402" s="10" t="s">
        <v>4</v>
      </c>
      <c r="G402" s="10" t="s">
        <v>5</v>
      </c>
      <c r="H402" s="10" t="s">
        <v>6</v>
      </c>
      <c r="I402" s="10" t="s">
        <v>7</v>
      </c>
      <c r="J402" s="10" t="s">
        <v>8</v>
      </c>
      <c r="K402" s="10" t="s">
        <v>9</v>
      </c>
      <c r="L402" s="10" t="s">
        <v>10</v>
      </c>
      <c r="M402" s="10" t="s">
        <v>30</v>
      </c>
      <c r="N402" s="10" t="s">
        <v>36</v>
      </c>
      <c r="O402" s="10" t="s">
        <v>39</v>
      </c>
      <c r="P402" s="10" t="s">
        <v>40</v>
      </c>
      <c r="Q402" s="10" t="s">
        <v>41</v>
      </c>
      <c r="R402" s="10" t="s">
        <v>42</v>
      </c>
      <c r="S402" s="10" t="s">
        <v>43</v>
      </c>
      <c r="T402" s="10" t="s">
        <v>46</v>
      </c>
    </row>
    <row r="403" spans="1:20" ht="18" thickBot="1" x14ac:dyDescent="0.25">
      <c r="A403" s="5" t="s">
        <v>11</v>
      </c>
      <c r="B403" s="38">
        <v>172</v>
      </c>
      <c r="C403" s="38">
        <v>191</v>
      </c>
      <c r="D403" s="38">
        <v>182</v>
      </c>
      <c r="E403" s="38">
        <v>160</v>
      </c>
      <c r="F403" s="55">
        <v>168</v>
      </c>
      <c r="G403" s="55">
        <v>155</v>
      </c>
      <c r="H403" s="55">
        <v>172</v>
      </c>
      <c r="I403" s="55">
        <v>134</v>
      </c>
      <c r="J403" s="55">
        <v>172</v>
      </c>
      <c r="K403" s="55">
        <v>157</v>
      </c>
      <c r="L403" s="55">
        <v>170</v>
      </c>
      <c r="M403" s="55">
        <v>182</v>
      </c>
      <c r="N403" s="55">
        <v>190</v>
      </c>
      <c r="O403" s="55">
        <v>176</v>
      </c>
      <c r="P403" s="55">
        <v>174</v>
      </c>
      <c r="Q403" s="55">
        <v>183</v>
      </c>
      <c r="R403" s="55">
        <v>168</v>
      </c>
      <c r="S403" s="55">
        <v>140</v>
      </c>
      <c r="T403" s="55">
        <v>155</v>
      </c>
    </row>
    <row r="404" spans="1:20" ht="17" thickBot="1" x14ac:dyDescent="0.25">
      <c r="A404" s="5">
        <v>1</v>
      </c>
      <c r="B404" s="38">
        <v>152</v>
      </c>
      <c r="C404" s="38">
        <v>169</v>
      </c>
      <c r="D404" s="38">
        <v>181</v>
      </c>
      <c r="E404" s="38">
        <v>176</v>
      </c>
      <c r="F404" s="55">
        <v>169</v>
      </c>
      <c r="G404" s="55">
        <v>171</v>
      </c>
      <c r="H404" s="55">
        <v>160</v>
      </c>
      <c r="I404" s="55">
        <v>167</v>
      </c>
      <c r="J404" s="55">
        <v>127</v>
      </c>
      <c r="K404" s="55">
        <v>170</v>
      </c>
      <c r="L404" s="55">
        <v>153</v>
      </c>
      <c r="M404" s="55">
        <v>168</v>
      </c>
      <c r="N404" s="55">
        <v>177</v>
      </c>
      <c r="O404" s="55">
        <v>188</v>
      </c>
      <c r="P404" s="55">
        <v>165</v>
      </c>
      <c r="Q404" s="101">
        <v>159</v>
      </c>
      <c r="R404" s="101">
        <v>174</v>
      </c>
      <c r="S404" s="101">
        <v>161</v>
      </c>
      <c r="T404" s="108">
        <v>143</v>
      </c>
    </row>
    <row r="405" spans="1:20" ht="17" thickBot="1" x14ac:dyDescent="0.25">
      <c r="A405" s="5">
        <v>2</v>
      </c>
      <c r="B405" s="38">
        <v>150</v>
      </c>
      <c r="C405" s="38">
        <v>146</v>
      </c>
      <c r="D405" s="38">
        <v>155</v>
      </c>
      <c r="E405" s="38">
        <v>167</v>
      </c>
      <c r="F405" s="55">
        <v>167</v>
      </c>
      <c r="G405" s="55">
        <v>164</v>
      </c>
      <c r="H405" s="55">
        <v>159</v>
      </c>
      <c r="I405" s="55">
        <v>148</v>
      </c>
      <c r="J405" s="55">
        <v>171</v>
      </c>
      <c r="K405" s="55">
        <v>125</v>
      </c>
      <c r="L405" s="55">
        <v>163</v>
      </c>
      <c r="M405" s="55">
        <v>148</v>
      </c>
      <c r="N405" s="55">
        <v>158</v>
      </c>
      <c r="O405" s="55">
        <v>165</v>
      </c>
      <c r="P405" s="55">
        <v>178</v>
      </c>
      <c r="Q405" s="101">
        <v>159</v>
      </c>
      <c r="R405" s="101">
        <v>152</v>
      </c>
      <c r="S405" s="101">
        <v>161</v>
      </c>
      <c r="T405" s="108">
        <v>145</v>
      </c>
    </row>
    <row r="406" spans="1:20" ht="17" thickBot="1" x14ac:dyDescent="0.25">
      <c r="A406" s="5">
        <v>3</v>
      </c>
      <c r="B406" s="38">
        <v>123</v>
      </c>
      <c r="C406" s="38">
        <v>144</v>
      </c>
      <c r="D406" s="38">
        <v>137</v>
      </c>
      <c r="E406" s="38">
        <v>144</v>
      </c>
      <c r="F406" s="52">
        <v>168</v>
      </c>
      <c r="G406" s="55">
        <v>158</v>
      </c>
      <c r="H406" s="55">
        <v>157</v>
      </c>
      <c r="I406" s="55">
        <v>153</v>
      </c>
      <c r="J406" s="55">
        <v>144</v>
      </c>
      <c r="K406" s="55">
        <v>162</v>
      </c>
      <c r="L406" s="55">
        <v>111</v>
      </c>
      <c r="M406" s="55">
        <v>158</v>
      </c>
      <c r="N406" s="55">
        <v>141</v>
      </c>
      <c r="O406" s="55">
        <v>154</v>
      </c>
      <c r="P406" s="55">
        <v>154</v>
      </c>
      <c r="Q406" s="101">
        <v>165</v>
      </c>
      <c r="R406" s="101">
        <v>150</v>
      </c>
      <c r="S406" s="101">
        <v>141</v>
      </c>
      <c r="T406" s="108">
        <v>145</v>
      </c>
    </row>
    <row r="407" spans="1:20" ht="17" thickBot="1" x14ac:dyDescent="0.25">
      <c r="A407" s="5">
        <v>4</v>
      </c>
      <c r="B407" s="38">
        <v>110</v>
      </c>
      <c r="C407" s="38">
        <v>120</v>
      </c>
      <c r="D407" s="38">
        <v>127</v>
      </c>
      <c r="E407" s="38">
        <v>125</v>
      </c>
      <c r="F407" s="55">
        <v>134</v>
      </c>
      <c r="G407" s="55">
        <v>164</v>
      </c>
      <c r="H407" s="55">
        <v>146</v>
      </c>
      <c r="I407" s="55">
        <v>152</v>
      </c>
      <c r="J407" s="55">
        <v>146</v>
      </c>
      <c r="K407" s="55">
        <v>140</v>
      </c>
      <c r="L407" s="55">
        <v>164</v>
      </c>
      <c r="M407" s="55">
        <v>109</v>
      </c>
      <c r="N407" s="55">
        <v>155</v>
      </c>
      <c r="O407" s="55">
        <v>132</v>
      </c>
      <c r="P407" s="55">
        <v>147</v>
      </c>
      <c r="Q407" s="101">
        <v>152</v>
      </c>
      <c r="R407" s="101">
        <v>157</v>
      </c>
      <c r="S407" s="101">
        <v>133</v>
      </c>
      <c r="T407" s="108">
        <v>142</v>
      </c>
    </row>
    <row r="408" spans="1:20" ht="17" thickBot="1" x14ac:dyDescent="0.25">
      <c r="A408" s="5">
        <v>5</v>
      </c>
      <c r="B408" s="38">
        <v>93</v>
      </c>
      <c r="C408" s="38">
        <v>107</v>
      </c>
      <c r="D408" s="38">
        <v>119</v>
      </c>
      <c r="E408" s="38">
        <v>120</v>
      </c>
      <c r="F408" s="55">
        <v>121</v>
      </c>
      <c r="G408" s="55">
        <v>132</v>
      </c>
      <c r="H408" s="55">
        <v>162</v>
      </c>
      <c r="I408" s="55">
        <v>144</v>
      </c>
      <c r="J408" s="55">
        <v>149</v>
      </c>
      <c r="K408" s="55">
        <v>143</v>
      </c>
      <c r="L408" s="55">
        <v>132</v>
      </c>
      <c r="M408" s="55">
        <v>160</v>
      </c>
      <c r="N408" s="55">
        <v>106</v>
      </c>
      <c r="O408" s="55">
        <v>149</v>
      </c>
      <c r="P408" s="55">
        <v>133</v>
      </c>
      <c r="Q408" s="101">
        <v>145</v>
      </c>
      <c r="R408" s="101">
        <v>148</v>
      </c>
      <c r="S408" s="101">
        <v>148</v>
      </c>
      <c r="T408" s="108">
        <v>130</v>
      </c>
    </row>
    <row r="409" spans="1:20" ht="17" thickBot="1" x14ac:dyDescent="0.25">
      <c r="A409" s="5">
        <v>6</v>
      </c>
      <c r="B409" s="38">
        <v>133</v>
      </c>
      <c r="C409" s="38">
        <v>159</v>
      </c>
      <c r="D409" s="38">
        <v>177</v>
      </c>
      <c r="E409" s="38">
        <v>194</v>
      </c>
      <c r="F409" s="55">
        <v>174</v>
      </c>
      <c r="G409" s="55">
        <v>163</v>
      </c>
      <c r="H409" s="55">
        <v>200</v>
      </c>
      <c r="I409" s="55">
        <v>213</v>
      </c>
      <c r="J409" s="55">
        <v>204</v>
      </c>
      <c r="K409" s="55">
        <v>194</v>
      </c>
      <c r="L409" s="55">
        <v>247</v>
      </c>
      <c r="M409" s="55">
        <v>191</v>
      </c>
      <c r="N409" s="55">
        <v>211</v>
      </c>
      <c r="O409" s="55">
        <v>153</v>
      </c>
      <c r="P409" s="55">
        <v>198</v>
      </c>
      <c r="Q409" s="101">
        <v>190</v>
      </c>
      <c r="R409" s="101">
        <v>201</v>
      </c>
      <c r="S409" s="101">
        <v>179</v>
      </c>
      <c r="T409" s="108">
        <v>197</v>
      </c>
    </row>
    <row r="410" spans="1:20" ht="17" thickBot="1" x14ac:dyDescent="0.25">
      <c r="A410" s="5">
        <v>7</v>
      </c>
      <c r="B410" s="38">
        <v>131</v>
      </c>
      <c r="C410" s="38">
        <v>130</v>
      </c>
      <c r="D410" s="38">
        <v>148</v>
      </c>
      <c r="E410" s="38">
        <v>177</v>
      </c>
      <c r="F410" s="55">
        <v>183</v>
      </c>
      <c r="G410" s="55">
        <v>172</v>
      </c>
      <c r="H410" s="55">
        <v>167</v>
      </c>
      <c r="I410" s="55">
        <v>202</v>
      </c>
      <c r="J410" s="55">
        <v>216</v>
      </c>
      <c r="K410" s="55">
        <v>200</v>
      </c>
      <c r="L410" s="55">
        <v>187</v>
      </c>
      <c r="M410" s="55">
        <v>237</v>
      </c>
      <c r="N410" s="55">
        <v>192</v>
      </c>
      <c r="O410" s="55">
        <v>207</v>
      </c>
      <c r="P410" s="55">
        <v>147</v>
      </c>
      <c r="Q410" s="101">
        <v>192</v>
      </c>
      <c r="R410" s="101">
        <v>187</v>
      </c>
      <c r="S410" s="101">
        <v>192</v>
      </c>
      <c r="T410" s="108">
        <v>173</v>
      </c>
    </row>
    <row r="411" spans="1:20" ht="17" thickBot="1" x14ac:dyDescent="0.25">
      <c r="A411" s="5">
        <v>8</v>
      </c>
      <c r="B411" s="38">
        <v>90</v>
      </c>
      <c r="C411" s="38">
        <v>99</v>
      </c>
      <c r="D411" s="38">
        <v>102</v>
      </c>
      <c r="E411" s="38">
        <v>102</v>
      </c>
      <c r="F411" s="55">
        <f>72+54</f>
        <v>126</v>
      </c>
      <c r="G411" s="55">
        <v>153</v>
      </c>
      <c r="H411" s="55">
        <v>138</v>
      </c>
      <c r="I411" s="55">
        <v>139</v>
      </c>
      <c r="J411" s="55">
        <v>158</v>
      </c>
      <c r="K411" s="55">
        <v>182</v>
      </c>
      <c r="L411" s="55">
        <v>143</v>
      </c>
      <c r="M411" s="55">
        <v>145</v>
      </c>
      <c r="N411" s="55">
        <v>182</v>
      </c>
      <c r="O411" s="55">
        <v>144</v>
      </c>
      <c r="P411" s="55">
        <v>168</v>
      </c>
      <c r="Q411" s="101">
        <v>118</v>
      </c>
      <c r="R411" s="101">
        <v>177</v>
      </c>
      <c r="S411" s="101">
        <v>147</v>
      </c>
      <c r="T411" s="108">
        <v>154</v>
      </c>
    </row>
    <row r="412" spans="1:20" ht="17" thickBot="1" x14ac:dyDescent="0.25">
      <c r="A412" s="5">
        <v>9</v>
      </c>
      <c r="B412" s="38">
        <v>68</v>
      </c>
      <c r="C412" s="38">
        <v>91</v>
      </c>
      <c r="D412" s="38">
        <v>93</v>
      </c>
      <c r="E412" s="38">
        <v>96</v>
      </c>
      <c r="F412" s="55">
        <v>95</v>
      </c>
      <c r="G412" s="55">
        <v>115</v>
      </c>
      <c r="H412" s="55">
        <v>143</v>
      </c>
      <c r="I412" s="55">
        <v>126</v>
      </c>
      <c r="J412" s="55">
        <v>133</v>
      </c>
      <c r="K412" s="55">
        <v>155</v>
      </c>
      <c r="L412" s="55">
        <v>178</v>
      </c>
      <c r="M412" s="55">
        <v>135</v>
      </c>
      <c r="N412" s="55">
        <v>131</v>
      </c>
      <c r="O412" s="55">
        <v>175</v>
      </c>
      <c r="P412" s="55">
        <v>137</v>
      </c>
      <c r="Q412" s="101">
        <v>165</v>
      </c>
      <c r="R412" s="101">
        <v>114</v>
      </c>
      <c r="S412" s="101">
        <v>165</v>
      </c>
      <c r="T412" s="108">
        <v>138</v>
      </c>
    </row>
    <row r="413" spans="1:20" ht="17" thickBot="1" x14ac:dyDescent="0.25">
      <c r="A413" s="5">
        <v>10</v>
      </c>
      <c r="B413" s="38">
        <v>83</v>
      </c>
      <c r="C413" s="38">
        <v>64</v>
      </c>
      <c r="D413" s="38">
        <v>82</v>
      </c>
      <c r="E413" s="38">
        <v>83</v>
      </c>
      <c r="F413" s="55">
        <f>74+18</f>
        <v>92</v>
      </c>
      <c r="G413" s="55">
        <v>90</v>
      </c>
      <c r="H413" s="55">
        <v>105</v>
      </c>
      <c r="I413" s="55">
        <v>132</v>
      </c>
      <c r="J413" s="55">
        <v>122</v>
      </c>
      <c r="K413" s="55">
        <v>132</v>
      </c>
      <c r="L413" s="55">
        <v>147</v>
      </c>
      <c r="M413" s="55">
        <v>166</v>
      </c>
      <c r="N413" s="55">
        <v>127</v>
      </c>
      <c r="O413" s="55">
        <v>125</v>
      </c>
      <c r="P413" s="55">
        <v>163</v>
      </c>
      <c r="Q413" s="101">
        <v>136</v>
      </c>
      <c r="R413" s="101">
        <v>154</v>
      </c>
      <c r="S413" s="101">
        <v>87</v>
      </c>
      <c r="T413" s="108">
        <v>158</v>
      </c>
    </row>
    <row r="414" spans="1:20" ht="17" thickBot="1" x14ac:dyDescent="0.25">
      <c r="A414" s="5">
        <v>11</v>
      </c>
      <c r="B414" s="38">
        <v>58</v>
      </c>
      <c r="C414" s="38">
        <v>79</v>
      </c>
      <c r="D414" s="38">
        <v>53</v>
      </c>
      <c r="E414" s="38">
        <v>73</v>
      </c>
      <c r="F414" s="55">
        <v>79</v>
      </c>
      <c r="G414" s="55">
        <v>91</v>
      </c>
      <c r="H414" s="55">
        <v>88</v>
      </c>
      <c r="I414" s="55">
        <v>102</v>
      </c>
      <c r="J414" s="55">
        <v>126</v>
      </c>
      <c r="K414" s="55">
        <v>120</v>
      </c>
      <c r="L414" s="55">
        <v>122</v>
      </c>
      <c r="M414" s="55">
        <v>133</v>
      </c>
      <c r="N414" s="55">
        <v>157</v>
      </c>
      <c r="O414" s="55">
        <v>116</v>
      </c>
      <c r="P414" s="55">
        <v>117</v>
      </c>
      <c r="Q414" s="101">
        <v>153</v>
      </c>
      <c r="R414" s="101">
        <v>124</v>
      </c>
      <c r="S414" s="101">
        <v>136</v>
      </c>
      <c r="T414" s="108">
        <v>80</v>
      </c>
    </row>
    <row r="415" spans="1:20" ht="17" thickBot="1" x14ac:dyDescent="0.25">
      <c r="A415" s="5">
        <v>12</v>
      </c>
      <c r="B415" s="38">
        <v>56</v>
      </c>
      <c r="C415" s="38">
        <v>58</v>
      </c>
      <c r="D415" s="38">
        <v>79</v>
      </c>
      <c r="E415" s="38">
        <v>49</v>
      </c>
      <c r="F415" s="55">
        <v>70</v>
      </c>
      <c r="G415" s="55">
        <v>79</v>
      </c>
      <c r="H415" s="55">
        <v>92</v>
      </c>
      <c r="I415" s="55">
        <v>86</v>
      </c>
      <c r="J415" s="55">
        <v>106</v>
      </c>
      <c r="K415" s="55">
        <v>126</v>
      </c>
      <c r="L415" s="55">
        <v>109</v>
      </c>
      <c r="M415" s="55">
        <v>115</v>
      </c>
      <c r="N415" s="55">
        <v>120</v>
      </c>
      <c r="O415" s="55">
        <v>150</v>
      </c>
      <c r="P415" s="55">
        <v>113</v>
      </c>
      <c r="Q415" s="101">
        <v>116</v>
      </c>
      <c r="R415" s="101">
        <v>145</v>
      </c>
      <c r="S415" s="101">
        <v>107</v>
      </c>
      <c r="T415" s="108">
        <v>135</v>
      </c>
    </row>
    <row r="416" spans="1:20" ht="18" thickBot="1" x14ac:dyDescent="0.25">
      <c r="A416" s="5" t="s">
        <v>13</v>
      </c>
      <c r="B416" s="38"/>
      <c r="C416" s="38"/>
      <c r="D416" s="38"/>
      <c r="E416" s="38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</row>
    <row r="417" spans="1:20" ht="35" thickBot="1" x14ac:dyDescent="0.25">
      <c r="A417" s="16" t="s">
        <v>14</v>
      </c>
      <c r="B417" s="58">
        <f>SUM(B403:B415)</f>
        <v>1419</v>
      </c>
      <c r="C417" s="58">
        <f>SUM(C403:C415)</f>
        <v>1557</v>
      </c>
      <c r="D417" s="58">
        <f>SUM(D403:D415)</f>
        <v>1635</v>
      </c>
      <c r="E417" s="58">
        <f>SUM(E403:E415)</f>
        <v>1666</v>
      </c>
      <c r="F417" s="58">
        <f t="shared" ref="F417:K417" si="240">SUM(F403:F415)</f>
        <v>1746</v>
      </c>
      <c r="G417" s="58">
        <f t="shared" si="240"/>
        <v>1807</v>
      </c>
      <c r="H417" s="58">
        <f t="shared" si="240"/>
        <v>1889</v>
      </c>
      <c r="I417" s="58">
        <f t="shared" si="240"/>
        <v>1898</v>
      </c>
      <c r="J417" s="58">
        <f t="shared" si="240"/>
        <v>1974</v>
      </c>
      <c r="K417" s="58">
        <f t="shared" si="240"/>
        <v>2006</v>
      </c>
      <c r="L417" s="58">
        <f t="shared" ref="L417:Q417" si="241">SUM(L403:L415)</f>
        <v>2026</v>
      </c>
      <c r="M417" s="58">
        <f t="shared" si="241"/>
        <v>2047</v>
      </c>
      <c r="N417" s="58">
        <f t="shared" si="241"/>
        <v>2047</v>
      </c>
      <c r="O417" s="58">
        <f t="shared" si="241"/>
        <v>2034</v>
      </c>
      <c r="P417" s="58">
        <f t="shared" si="241"/>
        <v>1994</v>
      </c>
      <c r="Q417" s="58">
        <f t="shared" si="241"/>
        <v>2033</v>
      </c>
      <c r="R417" s="58">
        <f t="shared" ref="R417:S417" si="242">SUM(R403:R415)</f>
        <v>2051</v>
      </c>
      <c r="S417" s="58">
        <f t="shared" si="242"/>
        <v>1897</v>
      </c>
      <c r="T417" s="107">
        <f t="shared" ref="T417" si="243">SUM(T403:T415)</f>
        <v>1895</v>
      </c>
    </row>
    <row r="418" spans="1:20" ht="52" thickBot="1" x14ac:dyDescent="0.25">
      <c r="A418" s="16" t="s">
        <v>28</v>
      </c>
      <c r="B418" s="48"/>
      <c r="C418" s="59">
        <f>((C417-B417)/B417)</f>
        <v>9.7251585623678652E-2</v>
      </c>
      <c r="D418" s="59">
        <f>((D417-C417)/C417)</f>
        <v>5.0096339113680152E-2</v>
      </c>
      <c r="E418" s="59">
        <f>((E417-D417)/D417)</f>
        <v>1.8960244648318043E-2</v>
      </c>
      <c r="F418" s="59">
        <f>((F417-E417)/E417)</f>
        <v>4.8019207683073231E-2</v>
      </c>
      <c r="G418" s="59">
        <f t="shared" ref="G418:T418" si="244">((G417-F417)/F417)</f>
        <v>3.4936998854524628E-2</v>
      </c>
      <c r="H418" s="59">
        <f t="shared" si="244"/>
        <v>4.5379081350304371E-2</v>
      </c>
      <c r="I418" s="59">
        <f t="shared" si="244"/>
        <v>4.7644256220222342E-3</v>
      </c>
      <c r="J418" s="59">
        <f t="shared" si="244"/>
        <v>4.0042149631190724E-2</v>
      </c>
      <c r="K418" s="59">
        <f t="shared" si="244"/>
        <v>1.6210739614994935E-2</v>
      </c>
      <c r="L418" s="59">
        <f t="shared" si="244"/>
        <v>9.9700897308075773E-3</v>
      </c>
      <c r="M418" s="59">
        <f t="shared" si="244"/>
        <v>1.0365251727541954E-2</v>
      </c>
      <c r="N418" s="59">
        <f t="shared" si="244"/>
        <v>0</v>
      </c>
      <c r="O418" s="59">
        <f t="shared" si="244"/>
        <v>-6.3507572056668293E-3</v>
      </c>
      <c r="P418" s="59">
        <f t="shared" si="244"/>
        <v>-1.966568338249754E-2</v>
      </c>
      <c r="Q418" s="59">
        <f t="shared" si="244"/>
        <v>1.9558676028084254E-2</v>
      </c>
      <c r="R418" s="59">
        <f t="shared" si="244"/>
        <v>8.8539104771273979E-3</v>
      </c>
      <c r="S418" s="59">
        <f t="shared" si="244"/>
        <v>-7.5085324232081918E-2</v>
      </c>
      <c r="T418" s="59">
        <f t="shared" si="244"/>
        <v>-1.0542962572482868E-3</v>
      </c>
    </row>
    <row r="419" spans="1:20" ht="69" thickBot="1" x14ac:dyDescent="0.25">
      <c r="A419" s="16" t="s">
        <v>16</v>
      </c>
      <c r="B419" s="59"/>
      <c r="C419" s="59"/>
      <c r="D419" s="59"/>
      <c r="E419" s="59"/>
      <c r="F419" s="59"/>
      <c r="G419" s="59">
        <f t="shared" ref="G419:T419" si="245">(G417-B417)/B417</f>
        <v>0.27343199436222693</v>
      </c>
      <c r="H419" s="59">
        <f t="shared" si="245"/>
        <v>0.21323057161207451</v>
      </c>
      <c r="I419" s="59">
        <f t="shared" si="245"/>
        <v>0.16085626911314985</v>
      </c>
      <c r="J419" s="59">
        <f t="shared" si="245"/>
        <v>0.18487394957983194</v>
      </c>
      <c r="K419" s="59">
        <f t="shared" si="245"/>
        <v>0.14891179839633448</v>
      </c>
      <c r="L419" s="59">
        <f t="shared" si="245"/>
        <v>0.12119535141117875</v>
      </c>
      <c r="M419" s="59">
        <f t="shared" si="245"/>
        <v>8.3642138697723661E-2</v>
      </c>
      <c r="N419" s="59">
        <f t="shared" si="245"/>
        <v>7.8503688092729187E-2</v>
      </c>
      <c r="O419" s="59">
        <f t="shared" si="245"/>
        <v>3.0395136778115502E-2</v>
      </c>
      <c r="P419" s="59">
        <f t="shared" si="245"/>
        <v>-5.9820538384845467E-3</v>
      </c>
      <c r="Q419" s="59">
        <f t="shared" si="245"/>
        <v>3.4550839091806516E-3</v>
      </c>
      <c r="R419" s="59">
        <f t="shared" si="245"/>
        <v>1.9540791402051783E-3</v>
      </c>
      <c r="S419" s="59">
        <f t="shared" si="245"/>
        <v>-7.3277967757694185E-2</v>
      </c>
      <c r="T419" s="59">
        <f t="shared" si="245"/>
        <v>-6.8338249754178959E-2</v>
      </c>
    </row>
    <row r="420" spans="1:20" ht="86" thickBot="1" x14ac:dyDescent="0.25">
      <c r="A420" s="16" t="s">
        <v>17</v>
      </c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>
        <f t="shared" ref="L420:T420" si="246">(L417-B417)/B417</f>
        <v>0.42776603241719519</v>
      </c>
      <c r="M420" s="59">
        <f t="shared" si="246"/>
        <v>0.3147077713551702</v>
      </c>
      <c r="N420" s="59">
        <f t="shared" si="246"/>
        <v>0.25198776758409785</v>
      </c>
      <c r="O420" s="59">
        <f t="shared" si="246"/>
        <v>0.22088835534213686</v>
      </c>
      <c r="P420" s="59">
        <f t="shared" si="246"/>
        <v>0.1420389461626575</v>
      </c>
      <c r="Q420" s="59">
        <f t="shared" si="246"/>
        <v>0.12506917542888765</v>
      </c>
      <c r="R420" s="59">
        <f t="shared" si="246"/>
        <v>8.5759661196400216E-2</v>
      </c>
      <c r="S420" s="59">
        <f t="shared" si="246"/>
        <v>-5.2687038988408848E-4</v>
      </c>
      <c r="T420" s="59">
        <f t="shared" si="246"/>
        <v>-4.0020263424518747E-2</v>
      </c>
    </row>
    <row r="421" spans="1:20" ht="35" thickBot="1" x14ac:dyDescent="0.25">
      <c r="A421" s="16" t="s">
        <v>18</v>
      </c>
      <c r="B421" s="53">
        <v>17849</v>
      </c>
      <c r="C421" s="53">
        <v>17603</v>
      </c>
      <c r="D421" s="53">
        <v>17320</v>
      </c>
      <c r="E421" s="53">
        <v>16820</v>
      </c>
      <c r="F421" s="53">
        <v>16678</v>
      </c>
      <c r="G421" s="29">
        <v>16522</v>
      </c>
      <c r="H421" s="29">
        <v>16795</v>
      </c>
      <c r="I421" s="29">
        <v>16456</v>
      </c>
      <c r="J421" s="29">
        <v>16352</v>
      </c>
      <c r="K421" s="29">
        <v>16123</v>
      </c>
      <c r="L421" s="29">
        <v>16006</v>
      </c>
      <c r="M421" s="29">
        <v>15978</v>
      </c>
      <c r="N421" s="29">
        <v>16320</v>
      </c>
      <c r="O421" s="29">
        <v>16414</v>
      </c>
      <c r="P421" s="29">
        <v>16489</v>
      </c>
      <c r="Q421" s="29">
        <v>16525</v>
      </c>
      <c r="R421" s="29">
        <v>16681</v>
      </c>
      <c r="S421" s="29">
        <v>16255</v>
      </c>
      <c r="T421" s="29">
        <v>15990</v>
      </c>
    </row>
    <row r="422" spans="1:20" ht="69" thickBot="1" x14ac:dyDescent="0.25">
      <c r="A422" s="16" t="s">
        <v>19</v>
      </c>
      <c r="B422" s="59"/>
      <c r="C422" s="59">
        <f t="shared" ref="C422:T422" si="247">(C421-B421)/B421</f>
        <v>-1.3782284721833156E-2</v>
      </c>
      <c r="D422" s="59">
        <f t="shared" si="247"/>
        <v>-1.607680509004147E-2</v>
      </c>
      <c r="E422" s="59">
        <f t="shared" si="247"/>
        <v>-2.8868360277136258E-2</v>
      </c>
      <c r="F422" s="59">
        <f t="shared" si="247"/>
        <v>-8.4423305588585025E-3</v>
      </c>
      <c r="G422" s="59">
        <f t="shared" si="247"/>
        <v>-9.353639525122916E-3</v>
      </c>
      <c r="H422" s="59">
        <f t="shared" si="247"/>
        <v>1.6523423314368721E-2</v>
      </c>
      <c r="I422" s="59">
        <f t="shared" si="247"/>
        <v>-2.0184578743673711E-2</v>
      </c>
      <c r="J422" s="59">
        <f t="shared" si="247"/>
        <v>-6.3198833252309187E-3</v>
      </c>
      <c r="K422" s="59">
        <f t="shared" si="247"/>
        <v>-1.4004403131115459E-2</v>
      </c>
      <c r="L422" s="59">
        <f t="shared" si="247"/>
        <v>-7.2567140110401289E-3</v>
      </c>
      <c r="M422" s="59">
        <f t="shared" si="247"/>
        <v>-1.7493439960014994E-3</v>
      </c>
      <c r="N422" s="59">
        <f t="shared" si="247"/>
        <v>2.1404431092752536E-2</v>
      </c>
      <c r="O422" s="59">
        <f t="shared" si="247"/>
        <v>5.7598039215686278E-3</v>
      </c>
      <c r="P422" s="59">
        <f t="shared" si="247"/>
        <v>4.5692701352503962E-3</v>
      </c>
      <c r="Q422" s="59">
        <f t="shared" si="247"/>
        <v>2.1832736976165929E-3</v>
      </c>
      <c r="R422" s="59">
        <f t="shared" si="247"/>
        <v>9.4402420574886542E-3</v>
      </c>
      <c r="S422" s="59">
        <f t="shared" si="247"/>
        <v>-2.5538037287932379E-2</v>
      </c>
      <c r="T422" s="59">
        <f t="shared" si="247"/>
        <v>-1.6302676099661642E-2</v>
      </c>
    </row>
    <row r="423" spans="1:20" ht="69" thickBot="1" x14ac:dyDescent="0.25">
      <c r="A423" s="16" t="s">
        <v>20</v>
      </c>
      <c r="B423" s="59"/>
      <c r="C423" s="59"/>
      <c r="D423" s="59"/>
      <c r="E423" s="59"/>
      <c r="F423" s="59"/>
      <c r="G423" s="59">
        <f t="shared" ref="G423:T423" si="248">(G421-B421)/B421</f>
        <v>-7.434590173118942E-2</v>
      </c>
      <c r="H423" s="59">
        <f t="shared" si="248"/>
        <v>-4.5901266829517694E-2</v>
      </c>
      <c r="I423" s="59">
        <f t="shared" si="248"/>
        <v>-4.9884526558891452E-2</v>
      </c>
      <c r="J423" s="59">
        <f t="shared" si="248"/>
        <v>-2.7824019024970274E-2</v>
      </c>
      <c r="K423" s="59">
        <f t="shared" si="248"/>
        <v>-3.3277371387456532E-2</v>
      </c>
      <c r="L423" s="59">
        <f t="shared" si="248"/>
        <v>-3.1231085824960658E-2</v>
      </c>
      <c r="M423" s="59">
        <f t="shared" si="248"/>
        <v>-4.8645430187555821E-2</v>
      </c>
      <c r="N423" s="59">
        <f t="shared" si="248"/>
        <v>-8.2644628099173556E-3</v>
      </c>
      <c r="O423" s="59">
        <f t="shared" si="248"/>
        <v>3.7915851272015653E-3</v>
      </c>
      <c r="P423" s="59">
        <f t="shared" si="248"/>
        <v>2.2700489983253736E-2</v>
      </c>
      <c r="Q423" s="59">
        <f t="shared" si="248"/>
        <v>3.2425340497313507E-2</v>
      </c>
      <c r="R423" s="59">
        <f t="shared" si="248"/>
        <v>4.3997997246213547E-2</v>
      </c>
      <c r="S423" s="59">
        <f t="shared" si="248"/>
        <v>-3.9828431372549017E-3</v>
      </c>
      <c r="T423" s="59">
        <f t="shared" si="248"/>
        <v>-2.5831607164615571E-2</v>
      </c>
    </row>
    <row r="424" spans="1:20" ht="86" thickBot="1" x14ac:dyDescent="0.25">
      <c r="A424" s="16" t="s">
        <v>21</v>
      </c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>
        <f t="shared" ref="L424:T424" si="249">(L421-B421)/B421</f>
        <v>-0.10325508431844921</v>
      </c>
      <c r="M424" s="59">
        <f t="shared" si="249"/>
        <v>-9.2313810145997835E-2</v>
      </c>
      <c r="N424" s="59">
        <f t="shared" si="249"/>
        <v>-5.7736720554272515E-2</v>
      </c>
      <c r="O424" s="59">
        <f t="shared" si="249"/>
        <v>-2.4137931034482758E-2</v>
      </c>
      <c r="P424" s="59">
        <f t="shared" si="249"/>
        <v>-1.1332294040052765E-2</v>
      </c>
      <c r="Q424" s="59">
        <f t="shared" si="249"/>
        <v>1.8157608037767825E-4</v>
      </c>
      <c r="R424" s="59">
        <f t="shared" si="249"/>
        <v>-6.7877344447752307E-3</v>
      </c>
      <c r="S424" s="59">
        <f t="shared" si="249"/>
        <v>-1.221438988818668E-2</v>
      </c>
      <c r="T424" s="59">
        <f t="shared" si="249"/>
        <v>-2.2137964774951075E-2</v>
      </c>
    </row>
    <row r="425" spans="1:20" ht="52" thickBot="1" x14ac:dyDescent="0.25">
      <c r="A425" s="16" t="s">
        <v>22</v>
      </c>
      <c r="B425" s="59">
        <f>B417/B421</f>
        <v>7.950025211496442E-2</v>
      </c>
      <c r="C425" s="59">
        <f>C417/C421</f>
        <v>8.8450832244503771E-2</v>
      </c>
      <c r="D425" s="59">
        <f>D417/D421</f>
        <v>9.4399538106235567E-2</v>
      </c>
      <c r="E425" s="59">
        <f>E417/E421</f>
        <v>9.9048751486325803E-2</v>
      </c>
      <c r="F425" s="59">
        <f>F417/F421</f>
        <v>0.10468881160810649</v>
      </c>
      <c r="G425" s="59">
        <f t="shared" ref="G425:M425" si="250">G417/G421</f>
        <v>0.1093693257474882</v>
      </c>
      <c r="H425" s="59">
        <f t="shared" si="250"/>
        <v>0.11247395058052992</v>
      </c>
      <c r="I425" s="59">
        <f t="shared" si="250"/>
        <v>0.11533787068546426</v>
      </c>
      <c r="J425" s="59">
        <f t="shared" si="250"/>
        <v>0.12071917808219178</v>
      </c>
      <c r="K425" s="59">
        <f t="shared" si="250"/>
        <v>0.12441853253116665</v>
      </c>
      <c r="L425" s="59">
        <f t="shared" si="250"/>
        <v>0.12657753342496564</v>
      </c>
      <c r="M425" s="59">
        <f t="shared" si="250"/>
        <v>0.12811365627738139</v>
      </c>
      <c r="N425" s="59">
        <f t="shared" ref="N425:O425" si="251">N417/N421</f>
        <v>0.12542892156862745</v>
      </c>
      <c r="O425" s="59">
        <f t="shared" si="251"/>
        <v>0.12391860606799074</v>
      </c>
      <c r="P425" s="59">
        <f t="shared" ref="P425:Q425" si="252">P417/P421</f>
        <v>0.12092910425131906</v>
      </c>
      <c r="Q425" s="59">
        <f t="shared" si="252"/>
        <v>0.12302571860816944</v>
      </c>
      <c r="R425" s="59">
        <f t="shared" ref="R425:S425" si="253">R417/R421</f>
        <v>0.12295425933697021</v>
      </c>
      <c r="S425" s="59">
        <f t="shared" si="253"/>
        <v>0.11670255306059674</v>
      </c>
      <c r="T425" s="59">
        <f t="shared" ref="T425" si="254">T417/T421</f>
        <v>0.11851156973108193</v>
      </c>
    </row>
    <row r="426" spans="1:20" ht="69" thickBot="1" x14ac:dyDescent="0.25">
      <c r="A426" s="16" t="s">
        <v>23</v>
      </c>
      <c r="B426" s="59"/>
      <c r="C426" s="59">
        <f t="shared" ref="C426:K426" si="255">(C425-B425)</f>
        <v>8.9505801295393511E-3</v>
      </c>
      <c r="D426" s="59">
        <f t="shared" si="255"/>
        <v>5.9487058617317956E-3</v>
      </c>
      <c r="E426" s="59">
        <f t="shared" si="255"/>
        <v>4.6492133800902363E-3</v>
      </c>
      <c r="F426" s="59">
        <f t="shared" si="255"/>
        <v>5.6400601217806851E-3</v>
      </c>
      <c r="G426" s="59">
        <f t="shared" si="255"/>
        <v>4.6805141393817112E-3</v>
      </c>
      <c r="H426" s="59">
        <f t="shared" si="255"/>
        <v>3.1046248330417192E-3</v>
      </c>
      <c r="I426" s="59">
        <f t="shared" si="255"/>
        <v>2.8639201049343449E-3</v>
      </c>
      <c r="J426" s="59">
        <f t="shared" si="255"/>
        <v>5.3813073967275138E-3</v>
      </c>
      <c r="K426" s="59">
        <f t="shared" si="255"/>
        <v>3.6993544489748731E-3</v>
      </c>
      <c r="L426" s="59">
        <f t="shared" ref="L426:T426" si="256">(L425-K425)</f>
        <v>2.1590008937989874E-3</v>
      </c>
      <c r="M426" s="59">
        <f t="shared" si="256"/>
        <v>1.53612285241575E-3</v>
      </c>
      <c r="N426" s="59">
        <f t="shared" si="256"/>
        <v>-2.6847347087539386E-3</v>
      </c>
      <c r="O426" s="59">
        <f t="shared" si="256"/>
        <v>-1.5103155006367108E-3</v>
      </c>
      <c r="P426" s="59">
        <f t="shared" si="256"/>
        <v>-2.9895018166716802E-3</v>
      </c>
      <c r="Q426" s="59">
        <f t="shared" si="256"/>
        <v>2.0966143568503792E-3</v>
      </c>
      <c r="R426" s="59">
        <f t="shared" si="256"/>
        <v>-7.1459271199225682E-5</v>
      </c>
      <c r="S426" s="59">
        <f t="shared" si="256"/>
        <v>-6.2517062763734754E-3</v>
      </c>
      <c r="T426" s="59">
        <f t="shared" si="256"/>
        <v>1.8090166704851918E-3</v>
      </c>
    </row>
    <row r="427" spans="1:20" ht="69" thickBot="1" x14ac:dyDescent="0.25">
      <c r="A427" s="16" t="s">
        <v>24</v>
      </c>
      <c r="B427" s="59"/>
      <c r="C427" s="59"/>
      <c r="D427" s="59"/>
      <c r="E427" s="59"/>
      <c r="F427" s="59"/>
      <c r="G427" s="59">
        <f>G425-B425</f>
        <v>2.9869073632523779E-2</v>
      </c>
      <c r="H427" s="59">
        <f t="shared" ref="H427:K427" si="257">H425-C425</f>
        <v>2.4023118336026147E-2</v>
      </c>
      <c r="I427" s="59">
        <f t="shared" si="257"/>
        <v>2.0938332579228697E-2</v>
      </c>
      <c r="J427" s="59">
        <f t="shared" si="257"/>
        <v>2.1670426595865974E-2</v>
      </c>
      <c r="K427" s="59">
        <f t="shared" si="257"/>
        <v>1.9729720923060162E-2</v>
      </c>
      <c r="L427" s="59">
        <f t="shared" ref="L427:T427" si="258">L425-G425</f>
        <v>1.7208207677477438E-2</v>
      </c>
      <c r="M427" s="59">
        <f t="shared" si="258"/>
        <v>1.5639705696851469E-2</v>
      </c>
      <c r="N427" s="59">
        <f t="shared" si="258"/>
        <v>1.0091050883163186E-2</v>
      </c>
      <c r="O427" s="59">
        <f t="shared" si="258"/>
        <v>3.199427985798961E-3</v>
      </c>
      <c r="P427" s="59">
        <f t="shared" si="258"/>
        <v>-3.4894282798475923E-3</v>
      </c>
      <c r="Q427" s="59">
        <f t="shared" si="258"/>
        <v>-3.5518148167962005E-3</v>
      </c>
      <c r="R427" s="59">
        <f t="shared" si="258"/>
        <v>-5.1593969404111761E-3</v>
      </c>
      <c r="S427" s="59">
        <f t="shared" si="258"/>
        <v>-8.726368508030713E-3</v>
      </c>
      <c r="T427" s="59">
        <f t="shared" si="258"/>
        <v>-5.4070363369088104E-3</v>
      </c>
    </row>
    <row r="428" spans="1:20" ht="69" thickBot="1" x14ac:dyDescent="0.25">
      <c r="A428" s="16" t="s">
        <v>25</v>
      </c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>
        <f t="shared" ref="L428:T428" si="259">L425-B425</f>
        <v>4.7077281310001218E-2</v>
      </c>
      <c r="M428" s="59">
        <f t="shared" si="259"/>
        <v>3.9662824032877617E-2</v>
      </c>
      <c r="N428" s="59">
        <f t="shared" si="259"/>
        <v>3.1029383462391882E-2</v>
      </c>
      <c r="O428" s="59">
        <f t="shared" si="259"/>
        <v>2.4869854581664935E-2</v>
      </c>
      <c r="P428" s="59">
        <f t="shared" si="259"/>
        <v>1.624029264321257E-2</v>
      </c>
      <c r="Q428" s="59">
        <f t="shared" si="259"/>
        <v>1.3656392860681238E-2</v>
      </c>
      <c r="R428" s="59">
        <f t="shared" si="259"/>
        <v>1.0480308756440293E-2</v>
      </c>
      <c r="S428" s="59">
        <f t="shared" si="259"/>
        <v>1.3646823751324727E-3</v>
      </c>
      <c r="T428" s="59">
        <f t="shared" si="259"/>
        <v>-2.2076083511098493E-3</v>
      </c>
    </row>
    <row r="432" spans="1:20" ht="16" x14ac:dyDescent="0.2">
      <c r="A432" s="40" t="s">
        <v>60</v>
      </c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2"/>
      <c r="N432" s="42"/>
    </row>
    <row r="433" spans="1:20" ht="17" thickBo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20" ht="18" thickBot="1" x14ac:dyDescent="0.25">
      <c r="A434" s="10"/>
      <c r="B434" s="10" t="s">
        <v>0</v>
      </c>
      <c r="C434" s="10" t="s">
        <v>1</v>
      </c>
      <c r="D434" s="10" t="s">
        <v>2</v>
      </c>
      <c r="E434" s="10" t="s">
        <v>3</v>
      </c>
      <c r="F434" s="10" t="s">
        <v>4</v>
      </c>
      <c r="G434" s="10" t="s">
        <v>5</v>
      </c>
      <c r="H434" s="10" t="s">
        <v>6</v>
      </c>
      <c r="I434" s="10" t="s">
        <v>7</v>
      </c>
      <c r="J434" s="10" t="s">
        <v>8</v>
      </c>
      <c r="K434" s="10" t="s">
        <v>9</v>
      </c>
      <c r="L434" s="10" t="s">
        <v>10</v>
      </c>
      <c r="M434" s="10" t="s">
        <v>30</v>
      </c>
      <c r="N434" s="10" t="s">
        <v>36</v>
      </c>
      <c r="O434" s="10" t="s">
        <v>39</v>
      </c>
      <c r="P434" s="10" t="s">
        <v>40</v>
      </c>
      <c r="Q434" s="10" t="s">
        <v>41</v>
      </c>
      <c r="R434" s="10" t="s">
        <v>42</v>
      </c>
      <c r="S434" s="10" t="s">
        <v>43</v>
      </c>
      <c r="T434" s="10" t="s">
        <v>46</v>
      </c>
    </row>
    <row r="435" spans="1:20" ht="18" thickBot="1" x14ac:dyDescent="0.25">
      <c r="A435" s="5" t="s">
        <v>11</v>
      </c>
      <c r="B435" s="38">
        <v>201</v>
      </c>
      <c r="C435" s="38">
        <v>209</v>
      </c>
      <c r="D435" s="38">
        <v>187</v>
      </c>
      <c r="E435" s="38">
        <v>242</v>
      </c>
      <c r="F435" s="55">
        <v>210</v>
      </c>
      <c r="G435" s="55">
        <v>175</v>
      </c>
      <c r="H435" s="55">
        <v>210</v>
      </c>
      <c r="I435" s="55">
        <v>125</v>
      </c>
      <c r="J435" s="55">
        <v>190</v>
      </c>
      <c r="K435" s="55">
        <v>195</v>
      </c>
      <c r="L435" s="55">
        <v>182</v>
      </c>
      <c r="M435" s="55">
        <v>175</v>
      </c>
      <c r="N435" s="55">
        <v>200</v>
      </c>
      <c r="O435" s="55">
        <v>134</v>
      </c>
      <c r="P435" s="55">
        <v>196</v>
      </c>
      <c r="Q435" s="55">
        <v>171</v>
      </c>
      <c r="R435" s="55">
        <v>234</v>
      </c>
      <c r="S435" s="55">
        <v>208</v>
      </c>
      <c r="T435" s="103">
        <v>212</v>
      </c>
    </row>
    <row r="436" spans="1:20" ht="17" thickBot="1" x14ac:dyDescent="0.25">
      <c r="A436" s="5">
        <v>1</v>
      </c>
      <c r="B436" s="38">
        <v>168</v>
      </c>
      <c r="C436" s="38">
        <v>208</v>
      </c>
      <c r="D436" s="38">
        <v>197</v>
      </c>
      <c r="E436" s="38">
        <v>215</v>
      </c>
      <c r="F436" s="55">
        <v>244</v>
      </c>
      <c r="G436" s="55">
        <v>210</v>
      </c>
      <c r="H436" s="55">
        <v>212</v>
      </c>
      <c r="I436" s="55">
        <v>206</v>
      </c>
      <c r="J436" s="55">
        <v>161</v>
      </c>
      <c r="K436" s="55">
        <v>196</v>
      </c>
      <c r="L436" s="55">
        <v>199</v>
      </c>
      <c r="M436" s="55">
        <v>180</v>
      </c>
      <c r="N436" s="55">
        <v>187</v>
      </c>
      <c r="O436" s="55">
        <v>193</v>
      </c>
      <c r="P436" s="55">
        <v>161</v>
      </c>
      <c r="Q436" s="101">
        <v>201</v>
      </c>
      <c r="R436" s="101">
        <v>169</v>
      </c>
      <c r="S436" s="101">
        <v>228</v>
      </c>
      <c r="T436" s="101">
        <v>211</v>
      </c>
    </row>
    <row r="437" spans="1:20" ht="17" thickBot="1" x14ac:dyDescent="0.25">
      <c r="A437" s="5">
        <v>2</v>
      </c>
      <c r="B437" s="38">
        <v>164</v>
      </c>
      <c r="C437" s="38">
        <v>151</v>
      </c>
      <c r="D437" s="38">
        <v>203</v>
      </c>
      <c r="E437" s="38">
        <v>183</v>
      </c>
      <c r="F437" s="55">
        <v>199</v>
      </c>
      <c r="G437" s="55">
        <v>192</v>
      </c>
      <c r="H437" s="55">
        <v>201</v>
      </c>
      <c r="I437" s="55">
        <v>187</v>
      </c>
      <c r="J437" s="55">
        <v>202</v>
      </c>
      <c r="K437" s="55">
        <v>143</v>
      </c>
      <c r="L437" s="55">
        <v>188</v>
      </c>
      <c r="M437" s="55">
        <v>196</v>
      </c>
      <c r="N437" s="55">
        <v>173</v>
      </c>
      <c r="O437" s="55">
        <v>172</v>
      </c>
      <c r="P437" s="55">
        <v>185</v>
      </c>
      <c r="Q437" s="101">
        <v>152</v>
      </c>
      <c r="R437" s="101">
        <v>198</v>
      </c>
      <c r="S437" s="101">
        <v>159</v>
      </c>
      <c r="T437" s="101">
        <v>217</v>
      </c>
    </row>
    <row r="438" spans="1:20" ht="17" thickBot="1" x14ac:dyDescent="0.25">
      <c r="A438" s="5">
        <v>3</v>
      </c>
      <c r="B438" s="38">
        <v>136</v>
      </c>
      <c r="C438" s="38">
        <v>151</v>
      </c>
      <c r="D438" s="38">
        <v>140</v>
      </c>
      <c r="E438" s="38">
        <v>195</v>
      </c>
      <c r="F438" s="55">
        <v>167</v>
      </c>
      <c r="G438" s="55">
        <v>191</v>
      </c>
      <c r="H438" s="55">
        <v>217</v>
      </c>
      <c r="I438" s="55">
        <v>186</v>
      </c>
      <c r="J438" s="55">
        <v>183</v>
      </c>
      <c r="K438" s="55">
        <v>195</v>
      </c>
      <c r="L438" s="55">
        <v>135</v>
      </c>
      <c r="M438" s="55">
        <v>181</v>
      </c>
      <c r="N438" s="55">
        <v>191</v>
      </c>
      <c r="O438" s="55">
        <v>160</v>
      </c>
      <c r="P438" s="55">
        <v>166</v>
      </c>
      <c r="Q438" s="101">
        <v>177</v>
      </c>
      <c r="R438" s="101">
        <v>147</v>
      </c>
      <c r="S438" s="101">
        <v>191</v>
      </c>
      <c r="T438" s="101">
        <v>157</v>
      </c>
    </row>
    <row r="439" spans="1:20" ht="17" thickBot="1" x14ac:dyDescent="0.25">
      <c r="A439" s="5">
        <v>4</v>
      </c>
      <c r="B439" s="38">
        <v>140</v>
      </c>
      <c r="C439" s="38">
        <v>133</v>
      </c>
      <c r="D439" s="38">
        <v>146</v>
      </c>
      <c r="E439" s="38">
        <v>124</v>
      </c>
      <c r="F439" s="55">
        <v>186</v>
      </c>
      <c r="G439" s="55">
        <v>153</v>
      </c>
      <c r="H439" s="55">
        <v>172</v>
      </c>
      <c r="I439" s="55">
        <v>192</v>
      </c>
      <c r="J439" s="55">
        <v>179</v>
      </c>
      <c r="K439" s="55">
        <v>179</v>
      </c>
      <c r="L439" s="55">
        <v>186</v>
      </c>
      <c r="M439" s="55">
        <v>128</v>
      </c>
      <c r="N439" s="55">
        <v>172</v>
      </c>
      <c r="O439" s="55">
        <v>181</v>
      </c>
      <c r="P439" s="55">
        <v>156</v>
      </c>
      <c r="Q439" s="101">
        <v>163</v>
      </c>
      <c r="R439" s="101">
        <v>172</v>
      </c>
      <c r="S439" s="101">
        <v>141</v>
      </c>
      <c r="T439" s="101">
        <v>180</v>
      </c>
    </row>
    <row r="440" spans="1:20" ht="17" thickBot="1" x14ac:dyDescent="0.25">
      <c r="A440" s="5">
        <v>5</v>
      </c>
      <c r="B440" s="38">
        <v>119</v>
      </c>
      <c r="C440" s="38">
        <v>135</v>
      </c>
      <c r="D440" s="38">
        <v>125</v>
      </c>
      <c r="E440" s="38">
        <v>143</v>
      </c>
      <c r="F440" s="55">
        <v>114</v>
      </c>
      <c r="G440" s="55">
        <v>184</v>
      </c>
      <c r="H440" s="55">
        <v>141</v>
      </c>
      <c r="I440" s="55">
        <v>151</v>
      </c>
      <c r="J440" s="55">
        <v>192</v>
      </c>
      <c r="K440" s="55">
        <v>170</v>
      </c>
      <c r="L440" s="55">
        <v>168</v>
      </c>
      <c r="M440" s="55">
        <v>183</v>
      </c>
      <c r="N440" s="55">
        <v>119</v>
      </c>
      <c r="O440" s="55">
        <v>164</v>
      </c>
      <c r="P440" s="55">
        <v>172</v>
      </c>
      <c r="Q440" s="101">
        <v>154</v>
      </c>
      <c r="R440" s="101">
        <v>161</v>
      </c>
      <c r="S440" s="101">
        <v>166</v>
      </c>
      <c r="T440" s="101">
        <v>134</v>
      </c>
    </row>
    <row r="441" spans="1:20" ht="17" thickBot="1" x14ac:dyDescent="0.25">
      <c r="A441" s="5">
        <v>6</v>
      </c>
      <c r="B441" s="38">
        <v>233</v>
      </c>
      <c r="C441" s="38">
        <v>233</v>
      </c>
      <c r="D441" s="38">
        <v>249</v>
      </c>
      <c r="E441" s="38">
        <v>209</v>
      </c>
      <c r="F441" s="55">
        <v>223</v>
      </c>
      <c r="G441" s="55">
        <v>203</v>
      </c>
      <c r="H441" s="55">
        <v>268</v>
      </c>
      <c r="I441" s="55">
        <v>190</v>
      </c>
      <c r="J441" s="55">
        <v>229</v>
      </c>
      <c r="K441" s="55">
        <v>253</v>
      </c>
      <c r="L441" s="55">
        <v>232</v>
      </c>
      <c r="M441" s="55">
        <v>216</v>
      </c>
      <c r="N441" s="55">
        <v>268</v>
      </c>
      <c r="O441" s="55">
        <v>173</v>
      </c>
      <c r="P441" s="55">
        <v>239</v>
      </c>
      <c r="Q441" s="101">
        <v>244</v>
      </c>
      <c r="R441" s="101">
        <v>223</v>
      </c>
      <c r="S441" s="101">
        <v>220</v>
      </c>
      <c r="T441" s="101">
        <v>224</v>
      </c>
    </row>
    <row r="442" spans="1:20" ht="17" thickBot="1" x14ac:dyDescent="0.25">
      <c r="A442" s="5">
        <v>7</v>
      </c>
      <c r="B442" s="38">
        <v>177</v>
      </c>
      <c r="C442" s="38">
        <v>216</v>
      </c>
      <c r="D442" s="38">
        <v>225</v>
      </c>
      <c r="E442" s="38">
        <v>232</v>
      </c>
      <c r="F442" s="55">
        <v>196</v>
      </c>
      <c r="G442" s="55">
        <v>214</v>
      </c>
      <c r="H442" s="55">
        <v>199</v>
      </c>
      <c r="I442" s="55">
        <v>244</v>
      </c>
      <c r="J442" s="55">
        <v>185</v>
      </c>
      <c r="K442" s="55">
        <v>208</v>
      </c>
      <c r="L442" s="55">
        <v>244</v>
      </c>
      <c r="M442" s="55">
        <v>225</v>
      </c>
      <c r="N442" s="55">
        <v>203</v>
      </c>
      <c r="O442" s="55">
        <v>261</v>
      </c>
      <c r="P442" s="55">
        <v>167</v>
      </c>
      <c r="Q442" s="101">
        <v>233</v>
      </c>
      <c r="R442" s="101">
        <v>237</v>
      </c>
      <c r="S442" s="101">
        <v>213</v>
      </c>
      <c r="T442" s="101">
        <v>210</v>
      </c>
    </row>
    <row r="443" spans="1:20" ht="17" thickBot="1" x14ac:dyDescent="0.25">
      <c r="A443" s="5">
        <v>8</v>
      </c>
      <c r="B443" s="38">
        <v>176</v>
      </c>
      <c r="C443" s="38">
        <v>159</v>
      </c>
      <c r="D443" s="38">
        <v>161</v>
      </c>
      <c r="E443" s="38">
        <v>204</v>
      </c>
      <c r="F443" s="55">
        <v>119</v>
      </c>
      <c r="G443" s="55">
        <v>172</v>
      </c>
      <c r="H443" s="55">
        <v>179</v>
      </c>
      <c r="I443" s="55">
        <v>160</v>
      </c>
      <c r="J443" s="55">
        <v>183</v>
      </c>
      <c r="K443" s="55">
        <v>158</v>
      </c>
      <c r="L443" s="55">
        <v>180</v>
      </c>
      <c r="M443" s="55">
        <v>202</v>
      </c>
      <c r="N443" s="55">
        <v>197</v>
      </c>
      <c r="O443" s="55">
        <v>177</v>
      </c>
      <c r="P443" s="55">
        <v>228</v>
      </c>
      <c r="Q443" s="101">
        <v>136</v>
      </c>
      <c r="R443" s="101">
        <v>209</v>
      </c>
      <c r="S443" s="101">
        <v>186</v>
      </c>
      <c r="T443" s="101">
        <v>176</v>
      </c>
    </row>
    <row r="444" spans="1:20" ht="17" thickBot="1" x14ac:dyDescent="0.25">
      <c r="A444" s="5">
        <v>9</v>
      </c>
      <c r="B444" s="38">
        <v>149</v>
      </c>
      <c r="C444" s="38">
        <v>160</v>
      </c>
      <c r="D444" s="38">
        <v>150</v>
      </c>
      <c r="E444" s="38">
        <v>199</v>
      </c>
      <c r="F444" s="55">
        <v>100</v>
      </c>
      <c r="G444" s="55">
        <v>190</v>
      </c>
      <c r="H444" s="55">
        <v>159</v>
      </c>
      <c r="I444" s="55">
        <v>159</v>
      </c>
      <c r="J444" s="55">
        <v>138</v>
      </c>
      <c r="K444" s="55">
        <v>178</v>
      </c>
      <c r="L444" s="55">
        <v>146</v>
      </c>
      <c r="M444" s="55">
        <v>167</v>
      </c>
      <c r="N444" s="55">
        <v>190</v>
      </c>
      <c r="O444" s="55">
        <v>183</v>
      </c>
      <c r="P444" s="55">
        <v>169</v>
      </c>
      <c r="Q444" s="101">
        <v>208</v>
      </c>
      <c r="R444" s="101">
        <v>132</v>
      </c>
      <c r="S444" s="101">
        <v>201</v>
      </c>
      <c r="T444" s="101">
        <v>173</v>
      </c>
    </row>
    <row r="445" spans="1:20" ht="17" thickBot="1" x14ac:dyDescent="0.25">
      <c r="A445" s="5">
        <v>10</v>
      </c>
      <c r="B445" s="38">
        <v>117</v>
      </c>
      <c r="C445" s="38">
        <v>141</v>
      </c>
      <c r="D445" s="38">
        <v>147</v>
      </c>
      <c r="E445" s="38">
        <v>141</v>
      </c>
      <c r="F445" s="55">
        <v>97</v>
      </c>
      <c r="G445" s="55">
        <v>165</v>
      </c>
      <c r="H445" s="55">
        <v>164</v>
      </c>
      <c r="I445" s="55">
        <v>132</v>
      </c>
      <c r="J445" s="55">
        <v>130</v>
      </c>
      <c r="K445" s="55">
        <v>129</v>
      </c>
      <c r="L445" s="55">
        <v>166</v>
      </c>
      <c r="M445" s="55">
        <v>140</v>
      </c>
      <c r="N445" s="55">
        <v>158</v>
      </c>
      <c r="O445" s="55">
        <v>181</v>
      </c>
      <c r="P445" s="55">
        <v>169</v>
      </c>
      <c r="Q445" s="101">
        <v>158</v>
      </c>
      <c r="R445" s="101">
        <v>190</v>
      </c>
      <c r="S445" s="101">
        <v>127</v>
      </c>
      <c r="T445" s="101">
        <v>192</v>
      </c>
    </row>
    <row r="446" spans="1:20" ht="17" thickBot="1" x14ac:dyDescent="0.25">
      <c r="A446" s="5">
        <v>11</v>
      </c>
      <c r="B446" s="38">
        <v>93</v>
      </c>
      <c r="C446" s="38">
        <v>110</v>
      </c>
      <c r="D446" s="38">
        <v>131</v>
      </c>
      <c r="E446" s="38">
        <v>137</v>
      </c>
      <c r="F446" s="55">
        <v>66</v>
      </c>
      <c r="G446" s="55">
        <v>159</v>
      </c>
      <c r="H446" s="55">
        <v>154</v>
      </c>
      <c r="I446" s="55">
        <v>154</v>
      </c>
      <c r="J446" s="55">
        <v>118</v>
      </c>
      <c r="K446" s="55">
        <v>122</v>
      </c>
      <c r="L446" s="55">
        <v>112</v>
      </c>
      <c r="M446" s="55">
        <v>154</v>
      </c>
      <c r="N446" s="55">
        <v>129</v>
      </c>
      <c r="O446" s="55">
        <v>146</v>
      </c>
      <c r="P446" s="55">
        <v>166</v>
      </c>
      <c r="Q446" s="101">
        <v>159</v>
      </c>
      <c r="R446" s="101">
        <v>138</v>
      </c>
      <c r="S446" s="101">
        <v>172</v>
      </c>
      <c r="T446" s="101">
        <v>114</v>
      </c>
    </row>
    <row r="447" spans="1:20" ht="17" thickBot="1" x14ac:dyDescent="0.25">
      <c r="A447" s="5">
        <v>12</v>
      </c>
      <c r="B447" s="38">
        <v>96</v>
      </c>
      <c r="C447" s="38">
        <v>88</v>
      </c>
      <c r="D447" s="38">
        <v>109</v>
      </c>
      <c r="E447" s="38">
        <v>126</v>
      </c>
      <c r="F447" s="55">
        <v>130</v>
      </c>
      <c r="G447" s="55">
        <v>122</v>
      </c>
      <c r="H447" s="55">
        <v>152</v>
      </c>
      <c r="I447" s="55">
        <v>147</v>
      </c>
      <c r="J447" s="55">
        <v>144</v>
      </c>
      <c r="K447" s="55">
        <v>116</v>
      </c>
      <c r="L447" s="55">
        <v>121</v>
      </c>
      <c r="M447" s="55">
        <v>108</v>
      </c>
      <c r="N447" s="55">
        <v>292</v>
      </c>
      <c r="O447" s="55">
        <v>123</v>
      </c>
      <c r="P447" s="55">
        <v>143</v>
      </c>
      <c r="Q447" s="101">
        <v>162</v>
      </c>
      <c r="R447" s="101">
        <v>158</v>
      </c>
      <c r="S447" s="101">
        <v>135</v>
      </c>
      <c r="T447" s="101">
        <v>171</v>
      </c>
    </row>
    <row r="448" spans="1:20" ht="18" thickBot="1" x14ac:dyDescent="0.25">
      <c r="A448" s="5" t="s">
        <v>13</v>
      </c>
      <c r="B448" s="38"/>
      <c r="C448" s="38"/>
      <c r="D448" s="38"/>
      <c r="E448" s="38"/>
      <c r="F448" s="55"/>
      <c r="G448" s="55"/>
      <c r="H448" s="55"/>
      <c r="I448" s="55"/>
      <c r="J448" s="55"/>
      <c r="K448" s="55"/>
      <c r="L448" s="55"/>
      <c r="M448" s="55"/>
      <c r="N448" s="55">
        <v>311</v>
      </c>
      <c r="O448" s="55"/>
      <c r="P448" s="55"/>
      <c r="Q448" s="55"/>
      <c r="R448" s="55"/>
      <c r="S448" s="55"/>
      <c r="T448" s="103"/>
    </row>
    <row r="449" spans="1:20" ht="35" thickBot="1" x14ac:dyDescent="0.25">
      <c r="A449" s="16" t="s">
        <v>14</v>
      </c>
      <c r="B449" s="58">
        <f>SUM(B435:B447)</f>
        <v>1969</v>
      </c>
      <c r="C449" s="58">
        <f>SUM(C435:C447)</f>
        <v>2094</v>
      </c>
      <c r="D449" s="58">
        <f>SUM(D435:D447)</f>
        <v>2170</v>
      </c>
      <c r="E449" s="58">
        <f>SUM(E435:E447)</f>
        <v>2350</v>
      </c>
      <c r="F449" s="58">
        <f t="shared" ref="F449:K449" si="260">SUM(F435:F447)</f>
        <v>2051</v>
      </c>
      <c r="G449" s="58">
        <f t="shared" si="260"/>
        <v>2330</v>
      </c>
      <c r="H449" s="58">
        <f t="shared" si="260"/>
        <v>2428</v>
      </c>
      <c r="I449" s="58">
        <f t="shared" si="260"/>
        <v>2233</v>
      </c>
      <c r="J449" s="58">
        <f t="shared" si="260"/>
        <v>2234</v>
      </c>
      <c r="K449" s="58">
        <f t="shared" si="260"/>
        <v>2242</v>
      </c>
      <c r="L449" s="58">
        <f>SUM(L435:L447)</f>
        <v>2259</v>
      </c>
      <c r="M449" s="58">
        <f>SUM(M435:M447)</f>
        <v>2255</v>
      </c>
      <c r="N449" s="58">
        <f t="shared" ref="N449:S449" si="261">SUM(N435:N448)</f>
        <v>2790</v>
      </c>
      <c r="O449" s="58">
        <f t="shared" si="261"/>
        <v>2248</v>
      </c>
      <c r="P449" s="58">
        <f t="shared" si="261"/>
        <v>2317</v>
      </c>
      <c r="Q449" s="58">
        <f t="shared" si="261"/>
        <v>2318</v>
      </c>
      <c r="R449" s="58">
        <f t="shared" si="261"/>
        <v>2368</v>
      </c>
      <c r="S449" s="58">
        <f t="shared" si="261"/>
        <v>2347</v>
      </c>
      <c r="T449" s="105">
        <f t="shared" ref="T449" si="262">SUM(T435:T447)</f>
        <v>2371</v>
      </c>
    </row>
    <row r="450" spans="1:20" ht="52" thickBot="1" x14ac:dyDescent="0.25">
      <c r="A450" s="16" t="s">
        <v>28</v>
      </c>
      <c r="B450" s="48"/>
      <c r="C450" s="59">
        <f>((C449-B449)/B449)</f>
        <v>6.348400203148806E-2</v>
      </c>
      <c r="D450" s="59">
        <f>((D449-C449)/C449)</f>
        <v>3.629417382999045E-2</v>
      </c>
      <c r="E450" s="59">
        <f>((E449-D449)/D449)</f>
        <v>8.294930875576037E-2</v>
      </c>
      <c r="F450" s="59">
        <f>((F449-E449)/E449)</f>
        <v>-0.12723404255319148</v>
      </c>
      <c r="G450" s="59">
        <f t="shared" ref="G450:T450" si="263">((G449-F449)/F449)</f>
        <v>0.13603120429058996</v>
      </c>
      <c r="H450" s="59">
        <f t="shared" si="263"/>
        <v>4.2060085836909872E-2</v>
      </c>
      <c r="I450" s="59">
        <f t="shared" si="263"/>
        <v>-8.0313014827018123E-2</v>
      </c>
      <c r="J450" s="59">
        <f t="shared" si="263"/>
        <v>4.4782803403493058E-4</v>
      </c>
      <c r="K450" s="59">
        <f t="shared" si="263"/>
        <v>3.5810205908683975E-3</v>
      </c>
      <c r="L450" s="59">
        <f t="shared" si="263"/>
        <v>7.5825156110615518E-3</v>
      </c>
      <c r="M450" s="59">
        <f t="shared" si="263"/>
        <v>-1.7706949977866313E-3</v>
      </c>
      <c r="N450" s="59">
        <f t="shared" si="263"/>
        <v>0.23725055432372505</v>
      </c>
      <c r="O450" s="59">
        <f t="shared" si="263"/>
        <v>-0.19426523297491038</v>
      </c>
      <c r="P450" s="59">
        <f t="shared" si="263"/>
        <v>3.0693950177935941E-2</v>
      </c>
      <c r="Q450" s="59">
        <f t="shared" si="263"/>
        <v>4.3159257660768235E-4</v>
      </c>
      <c r="R450" s="59">
        <f t="shared" si="263"/>
        <v>2.1570319240724764E-2</v>
      </c>
      <c r="S450" s="59">
        <f t="shared" si="263"/>
        <v>-8.8682432432432429E-3</v>
      </c>
      <c r="T450" s="59">
        <f t="shared" si="263"/>
        <v>1.0225820195994887E-2</v>
      </c>
    </row>
    <row r="451" spans="1:20" ht="69" thickBot="1" x14ac:dyDescent="0.25">
      <c r="A451" s="16" t="s">
        <v>16</v>
      </c>
      <c r="B451" s="59"/>
      <c r="C451" s="59"/>
      <c r="D451" s="59"/>
      <c r="E451" s="59"/>
      <c r="F451" s="59"/>
      <c r="G451" s="59">
        <f t="shared" ref="G451:T451" si="264">(G449-B449)/B449</f>
        <v>0.18334179786693752</v>
      </c>
      <c r="H451" s="59">
        <f t="shared" si="264"/>
        <v>0.15950334288443171</v>
      </c>
      <c r="I451" s="59">
        <f t="shared" si="264"/>
        <v>2.903225806451613E-2</v>
      </c>
      <c r="J451" s="59">
        <f t="shared" si="264"/>
        <v>-4.9361702127659578E-2</v>
      </c>
      <c r="K451" s="59">
        <f t="shared" si="264"/>
        <v>9.3125304729400296E-2</v>
      </c>
      <c r="L451" s="59">
        <f t="shared" si="264"/>
        <v>-3.0472103004291845E-2</v>
      </c>
      <c r="M451" s="59">
        <f t="shared" si="264"/>
        <v>-7.1252059308072491E-2</v>
      </c>
      <c r="N451" s="59">
        <f t="shared" si="264"/>
        <v>0.24944021495745633</v>
      </c>
      <c r="O451" s="59">
        <f t="shared" si="264"/>
        <v>6.2667860340196958E-3</v>
      </c>
      <c r="P451" s="59">
        <f t="shared" si="264"/>
        <v>3.345227475468332E-2</v>
      </c>
      <c r="Q451" s="59">
        <f t="shared" si="264"/>
        <v>2.6117751217352811E-2</v>
      </c>
      <c r="R451" s="59">
        <f t="shared" si="264"/>
        <v>5.0110864745011086E-2</v>
      </c>
      <c r="S451" s="59">
        <f t="shared" si="264"/>
        <v>-0.15878136200716847</v>
      </c>
      <c r="T451" s="59">
        <f t="shared" si="264"/>
        <v>5.47153024911032E-2</v>
      </c>
    </row>
    <row r="452" spans="1:20" ht="86" thickBot="1" x14ac:dyDescent="0.25">
      <c r="A452" s="16" t="s">
        <v>17</v>
      </c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>
        <f t="shared" ref="L452:T452" si="265">(L449-B449)/B449</f>
        <v>0.14728288471305231</v>
      </c>
      <c r="M452" s="59">
        <f t="shared" si="265"/>
        <v>7.6886341929321866E-2</v>
      </c>
      <c r="N452" s="59">
        <f t="shared" si="265"/>
        <v>0.2857142857142857</v>
      </c>
      <c r="O452" s="59">
        <f t="shared" si="265"/>
        <v>-4.3404255319148939E-2</v>
      </c>
      <c r="P452" s="59">
        <f t="shared" si="265"/>
        <v>0.12969283276450511</v>
      </c>
      <c r="Q452" s="59">
        <f t="shared" si="265"/>
        <v>-5.1502145922746783E-3</v>
      </c>
      <c r="R452" s="59">
        <f t="shared" si="265"/>
        <v>-2.4711696869851731E-2</v>
      </c>
      <c r="S452" s="59">
        <f t="shared" si="265"/>
        <v>5.1052395879982088E-2</v>
      </c>
      <c r="T452" s="59">
        <f t="shared" si="265"/>
        <v>6.132497761862131E-2</v>
      </c>
    </row>
    <row r="453" spans="1:20" ht="35" thickBot="1" x14ac:dyDescent="0.25">
      <c r="A453" s="16" t="s">
        <v>18</v>
      </c>
      <c r="B453" s="53">
        <v>23849</v>
      </c>
      <c r="C453" s="53">
        <v>23625</v>
      </c>
      <c r="D453" s="53">
        <v>23509</v>
      </c>
      <c r="E453" s="53">
        <v>23448</v>
      </c>
      <c r="F453" s="53">
        <v>23172</v>
      </c>
      <c r="G453" s="29">
        <v>23025</v>
      </c>
      <c r="H453" s="29">
        <v>22971</v>
      </c>
      <c r="I453" s="29">
        <v>23201</v>
      </c>
      <c r="J453" s="29">
        <v>22479</v>
      </c>
      <c r="K453" s="29">
        <v>22138</v>
      </c>
      <c r="L453" s="29">
        <v>21811</v>
      </c>
      <c r="M453" s="29">
        <v>21305</v>
      </c>
      <c r="N453" s="29">
        <v>21293</v>
      </c>
      <c r="O453" s="29">
        <v>20845</v>
      </c>
      <c r="P453" s="29">
        <v>20855</v>
      </c>
      <c r="Q453" s="29">
        <v>20960</v>
      </c>
      <c r="R453" s="29">
        <v>21094</v>
      </c>
      <c r="S453" s="29">
        <v>20676</v>
      </c>
      <c r="T453" s="29">
        <v>20484</v>
      </c>
    </row>
    <row r="454" spans="1:20" ht="69" thickBot="1" x14ac:dyDescent="0.25">
      <c r="A454" s="16" t="s">
        <v>19</v>
      </c>
      <c r="B454" s="59"/>
      <c r="C454" s="59">
        <f t="shared" ref="C454:T454" si="266">(C453-B453)/B453</f>
        <v>-9.392427355444672E-3</v>
      </c>
      <c r="D454" s="59">
        <f t="shared" si="266"/>
        <v>-4.9100529100529105E-3</v>
      </c>
      <c r="E454" s="59">
        <f t="shared" si="266"/>
        <v>-2.594750946446042E-3</v>
      </c>
      <c r="F454" s="59">
        <f t="shared" si="266"/>
        <v>-1.1770726714431934E-2</v>
      </c>
      <c r="G454" s="59">
        <f t="shared" si="266"/>
        <v>-6.3438632832729155E-3</v>
      </c>
      <c r="H454" s="59">
        <f t="shared" si="266"/>
        <v>-2.3452768729641696E-3</v>
      </c>
      <c r="I454" s="59">
        <f t="shared" si="266"/>
        <v>1.001262461364329E-2</v>
      </c>
      <c r="J454" s="59">
        <f t="shared" si="266"/>
        <v>-3.1119348303952417E-2</v>
      </c>
      <c r="K454" s="59">
        <f t="shared" si="266"/>
        <v>-1.5169713955247119E-2</v>
      </c>
      <c r="L454" s="59">
        <f t="shared" si="266"/>
        <v>-1.4770982021862861E-2</v>
      </c>
      <c r="M454" s="59">
        <f t="shared" si="266"/>
        <v>-2.319930310393838E-2</v>
      </c>
      <c r="N454" s="59">
        <f t="shared" si="266"/>
        <v>-5.6324806383478059E-4</v>
      </c>
      <c r="O454" s="59">
        <f t="shared" si="266"/>
        <v>-2.103977833090687E-2</v>
      </c>
      <c r="P454" s="59">
        <f t="shared" si="266"/>
        <v>4.797313504437515E-4</v>
      </c>
      <c r="Q454" s="59">
        <f t="shared" si="266"/>
        <v>5.0347638456005751E-3</v>
      </c>
      <c r="R454" s="59">
        <f t="shared" si="266"/>
        <v>6.3931297709923663E-3</v>
      </c>
      <c r="S454" s="59">
        <f t="shared" si="266"/>
        <v>-1.981606143927183E-2</v>
      </c>
      <c r="T454" s="59">
        <f t="shared" si="266"/>
        <v>-9.286128845037725E-3</v>
      </c>
    </row>
    <row r="455" spans="1:20" ht="69" thickBot="1" x14ac:dyDescent="0.25">
      <c r="A455" s="16" t="s">
        <v>20</v>
      </c>
      <c r="B455" s="59"/>
      <c r="C455" s="59"/>
      <c r="D455" s="59"/>
      <c r="E455" s="59"/>
      <c r="F455" s="59"/>
      <c r="G455" s="59">
        <f t="shared" ref="G455:T455" si="267">(G453-B453)/B453</f>
        <v>-3.4550714914671474E-2</v>
      </c>
      <c r="H455" s="59">
        <f t="shared" si="267"/>
        <v>-2.7682539682539684E-2</v>
      </c>
      <c r="I455" s="59">
        <f t="shared" si="267"/>
        <v>-1.3101365434514442E-2</v>
      </c>
      <c r="J455" s="59">
        <f t="shared" si="267"/>
        <v>-4.1325486182190375E-2</v>
      </c>
      <c r="K455" s="59">
        <f t="shared" si="267"/>
        <v>-4.462282064560677E-2</v>
      </c>
      <c r="L455" s="59">
        <f t="shared" si="267"/>
        <v>-5.2725298588490774E-2</v>
      </c>
      <c r="M455" s="59">
        <f t="shared" si="267"/>
        <v>-7.25262287231727E-2</v>
      </c>
      <c r="N455" s="59">
        <f t="shared" si="267"/>
        <v>-8.2237834576095861E-2</v>
      </c>
      <c r="O455" s="59">
        <f t="shared" si="267"/>
        <v>-7.2690066284087376E-2</v>
      </c>
      <c r="P455" s="59">
        <f t="shared" si="267"/>
        <v>-5.7954648116361009E-2</v>
      </c>
      <c r="Q455" s="59">
        <f t="shared" si="267"/>
        <v>-3.9017009765714546E-2</v>
      </c>
      <c r="R455" s="59">
        <f t="shared" si="267"/>
        <v>-9.9037784557615589E-3</v>
      </c>
      <c r="S455" s="59">
        <f t="shared" si="267"/>
        <v>-2.8976658995914149E-2</v>
      </c>
      <c r="T455" s="59">
        <f t="shared" si="267"/>
        <v>-1.7318301751019428E-2</v>
      </c>
    </row>
    <row r="456" spans="1:20" ht="86" thickBot="1" x14ac:dyDescent="0.25">
      <c r="A456" s="16" t="s">
        <v>21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>
        <f t="shared" ref="L456:T456" si="268">(L453-B453)/B453</f>
        <v>-8.5454316742840375E-2</v>
      </c>
      <c r="M456" s="59">
        <f t="shared" si="268"/>
        <v>-9.8201058201058206E-2</v>
      </c>
      <c r="N456" s="59">
        <f t="shared" si="268"/>
        <v>-9.4261772087285714E-2</v>
      </c>
      <c r="O456" s="59">
        <f t="shared" si="268"/>
        <v>-0.1110116001364722</v>
      </c>
      <c r="P456" s="59">
        <f t="shared" si="268"/>
        <v>-9.9991368893492152E-2</v>
      </c>
      <c r="Q456" s="59">
        <f t="shared" si="268"/>
        <v>-8.968512486427796E-2</v>
      </c>
      <c r="R456" s="59">
        <f t="shared" si="268"/>
        <v>-8.1711723477428055E-2</v>
      </c>
      <c r="S456" s="59">
        <f t="shared" si="268"/>
        <v>-0.10883151588293608</v>
      </c>
      <c r="T456" s="59">
        <f t="shared" si="268"/>
        <v>-8.8749499532897375E-2</v>
      </c>
    </row>
    <row r="457" spans="1:20" ht="52" thickBot="1" x14ac:dyDescent="0.25">
      <c r="A457" s="16" t="s">
        <v>22</v>
      </c>
      <c r="B457" s="59">
        <f>B449/B453</f>
        <v>8.2561113673529293E-2</v>
      </c>
      <c r="C457" s="59">
        <f>C449/C453</f>
        <v>8.8634920634920636E-2</v>
      </c>
      <c r="D457" s="59">
        <f>D449/D453</f>
        <v>9.230507465226083E-2</v>
      </c>
      <c r="E457" s="59">
        <f>E449/E453</f>
        <v>0.10022176731490959</v>
      </c>
      <c r="F457" s="59">
        <f>F449/F453</f>
        <v>8.8511997238045911E-2</v>
      </c>
      <c r="G457" s="59">
        <f t="shared" ref="G457:M457" si="269">G449/G453</f>
        <v>0.1011943539630836</v>
      </c>
      <c r="H457" s="59">
        <f t="shared" si="269"/>
        <v>0.10569848939967785</v>
      </c>
      <c r="I457" s="59">
        <f t="shared" si="269"/>
        <v>9.6245851471919316E-2</v>
      </c>
      <c r="J457" s="59">
        <f t="shared" si="269"/>
        <v>9.9381645090973803E-2</v>
      </c>
      <c r="K457" s="59">
        <f t="shared" si="269"/>
        <v>0.10127382780739001</v>
      </c>
      <c r="L457" s="59">
        <f t="shared" si="269"/>
        <v>0.10357159231580396</v>
      </c>
      <c r="M457" s="59">
        <f t="shared" si="269"/>
        <v>0.10584369866228585</v>
      </c>
      <c r="N457" s="59">
        <f t="shared" ref="N457:O457" si="270">N449/N453</f>
        <v>0.1310289766589959</v>
      </c>
      <c r="O457" s="59">
        <f t="shared" si="270"/>
        <v>0.10784360757975534</v>
      </c>
      <c r="P457" s="59">
        <f t="shared" ref="P457:Q457" si="271">P449/P453</f>
        <v>0.11110045552625269</v>
      </c>
      <c r="Q457" s="59">
        <f t="shared" si="271"/>
        <v>0.11059160305343511</v>
      </c>
      <c r="R457" s="59">
        <f t="shared" ref="R457:S457" si="272">R449/R453</f>
        <v>0.11225941025884138</v>
      </c>
      <c r="S457" s="59">
        <f t="shared" si="272"/>
        <v>0.11351325207970595</v>
      </c>
      <c r="T457" s="59">
        <f t="shared" ref="T457" si="273">T449/T453</f>
        <v>0.11574887717242727</v>
      </c>
    </row>
    <row r="458" spans="1:20" ht="69" thickBot="1" x14ac:dyDescent="0.25">
      <c r="A458" s="16" t="s">
        <v>23</v>
      </c>
      <c r="B458" s="59"/>
      <c r="C458" s="59">
        <f t="shared" ref="C458:K458" si="274">(C457-B457)</f>
        <v>6.0738069613913426E-3</v>
      </c>
      <c r="D458" s="59">
        <f t="shared" si="274"/>
        <v>3.6701540173401936E-3</v>
      </c>
      <c r="E458" s="59">
        <f t="shared" si="274"/>
        <v>7.9166926626487583E-3</v>
      </c>
      <c r="F458" s="59">
        <f t="shared" si="274"/>
        <v>-1.1709770076863676E-2</v>
      </c>
      <c r="G458" s="59">
        <f t="shared" si="274"/>
        <v>1.2682356725037688E-2</v>
      </c>
      <c r="H458" s="59">
        <f t="shared" si="274"/>
        <v>4.5041354365942532E-3</v>
      </c>
      <c r="I458" s="59">
        <f t="shared" si="274"/>
        <v>-9.4526379277585365E-3</v>
      </c>
      <c r="J458" s="59">
        <f t="shared" si="274"/>
        <v>3.1357936190544861E-3</v>
      </c>
      <c r="K458" s="59">
        <f t="shared" si="274"/>
        <v>1.8921827164162103E-3</v>
      </c>
      <c r="L458" s="59">
        <f t="shared" ref="L458:T458" si="275">(L457-K457)</f>
        <v>2.2977645084139436E-3</v>
      </c>
      <c r="M458" s="59">
        <f t="shared" si="275"/>
        <v>2.2721063464818947E-3</v>
      </c>
      <c r="N458" s="59">
        <f t="shared" si="275"/>
        <v>2.5185277996710054E-2</v>
      </c>
      <c r="O458" s="59">
        <f t="shared" si="275"/>
        <v>-2.318536907924057E-2</v>
      </c>
      <c r="P458" s="59">
        <f t="shared" si="275"/>
        <v>3.2568479464973599E-3</v>
      </c>
      <c r="Q458" s="59">
        <f t="shared" si="275"/>
        <v>-5.0885247281758084E-4</v>
      </c>
      <c r="R458" s="59">
        <f t="shared" si="275"/>
        <v>1.6678072054062687E-3</v>
      </c>
      <c r="S458" s="59">
        <f t="shared" si="275"/>
        <v>1.2538418208645624E-3</v>
      </c>
      <c r="T458" s="59">
        <f t="shared" si="275"/>
        <v>2.2356250927213217E-3</v>
      </c>
    </row>
    <row r="459" spans="1:20" ht="69" thickBot="1" x14ac:dyDescent="0.25">
      <c r="A459" s="16" t="s">
        <v>24</v>
      </c>
      <c r="B459" s="59"/>
      <c r="C459" s="59"/>
      <c r="D459" s="59"/>
      <c r="E459" s="59"/>
      <c r="F459" s="59"/>
      <c r="G459" s="59">
        <f>G457-B457</f>
        <v>1.8633240289554306E-2</v>
      </c>
      <c r="H459" s="59">
        <f t="shared" ref="H459:K459" si="276">H457-C457</f>
        <v>1.7063568764757217E-2</v>
      </c>
      <c r="I459" s="59">
        <f t="shared" si="276"/>
        <v>3.9407768196584869E-3</v>
      </c>
      <c r="J459" s="59">
        <f t="shared" si="276"/>
        <v>-8.4012222393578528E-4</v>
      </c>
      <c r="K459" s="59">
        <f t="shared" si="276"/>
        <v>1.2761830569344101E-2</v>
      </c>
      <c r="L459" s="59">
        <f t="shared" ref="L459:T459" si="277">L457-G457</f>
        <v>2.3772383527203567E-3</v>
      </c>
      <c r="M459" s="59">
        <f t="shared" si="277"/>
        <v>1.4520926260799816E-4</v>
      </c>
      <c r="N459" s="59">
        <f t="shared" si="277"/>
        <v>3.4783125187076588E-2</v>
      </c>
      <c r="O459" s="59">
        <f t="shared" si="277"/>
        <v>8.4619624887815326E-3</v>
      </c>
      <c r="P459" s="59">
        <f t="shared" si="277"/>
        <v>9.8266277188626822E-3</v>
      </c>
      <c r="Q459" s="59">
        <f t="shared" si="277"/>
        <v>7.0200107376311577E-3</v>
      </c>
      <c r="R459" s="59">
        <f t="shared" si="277"/>
        <v>6.4157115965555317E-3</v>
      </c>
      <c r="S459" s="59">
        <f t="shared" si="277"/>
        <v>-1.751572457928996E-2</v>
      </c>
      <c r="T459" s="59">
        <f t="shared" si="277"/>
        <v>7.9052695926719319E-3</v>
      </c>
    </row>
    <row r="460" spans="1:20" ht="69" thickBot="1" x14ac:dyDescent="0.25">
      <c r="A460" s="16" t="s">
        <v>25</v>
      </c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>
        <f t="shared" ref="L460:T460" si="278">L457-B457</f>
        <v>2.1010478642274663E-2</v>
      </c>
      <c r="M460" s="59">
        <f t="shared" si="278"/>
        <v>1.7208778027365215E-2</v>
      </c>
      <c r="N460" s="59">
        <f t="shared" si="278"/>
        <v>3.8723902006735075E-2</v>
      </c>
      <c r="O460" s="59">
        <f t="shared" si="278"/>
        <v>7.6218402648457473E-3</v>
      </c>
      <c r="P460" s="59">
        <f t="shared" si="278"/>
        <v>2.2588458288206784E-2</v>
      </c>
      <c r="Q460" s="59">
        <f t="shared" si="278"/>
        <v>9.3972490903515143E-3</v>
      </c>
      <c r="R460" s="59">
        <f t="shared" si="278"/>
        <v>6.5609208591635299E-3</v>
      </c>
      <c r="S460" s="59">
        <f t="shared" si="278"/>
        <v>1.7267400607786629E-2</v>
      </c>
      <c r="T460" s="59">
        <f t="shared" si="278"/>
        <v>1.6367232081453464E-2</v>
      </c>
    </row>
    <row r="464" spans="1:20" ht="16" x14ac:dyDescent="0.2">
      <c r="A464" s="40" t="s">
        <v>61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2"/>
      <c r="N464" s="42"/>
    </row>
    <row r="465" spans="1:20" ht="17" thickBo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20" ht="18" thickBot="1" x14ac:dyDescent="0.25">
      <c r="A466" s="10"/>
      <c r="B466" s="10" t="s">
        <v>0</v>
      </c>
      <c r="C466" s="10" t="s">
        <v>1</v>
      </c>
      <c r="D466" s="10" t="s">
        <v>2</v>
      </c>
      <c r="E466" s="10" t="s">
        <v>3</v>
      </c>
      <c r="F466" s="10" t="s">
        <v>4</v>
      </c>
      <c r="G466" s="10" t="s">
        <v>5</v>
      </c>
      <c r="H466" s="10" t="s">
        <v>6</v>
      </c>
      <c r="I466" s="10" t="s">
        <v>7</v>
      </c>
      <c r="J466" s="10" t="s">
        <v>8</v>
      </c>
      <c r="K466" s="10" t="s">
        <v>9</v>
      </c>
      <c r="L466" s="10" t="s">
        <v>10</v>
      </c>
      <c r="M466" s="10" t="s">
        <v>30</v>
      </c>
      <c r="N466" s="10" t="s">
        <v>36</v>
      </c>
      <c r="O466" s="10" t="s">
        <v>39</v>
      </c>
      <c r="P466" s="10" t="s">
        <v>40</v>
      </c>
      <c r="Q466" s="10" t="s">
        <v>41</v>
      </c>
      <c r="R466" s="10" t="s">
        <v>42</v>
      </c>
      <c r="S466" s="10" t="s">
        <v>43</v>
      </c>
      <c r="T466" s="10" t="s">
        <v>46</v>
      </c>
    </row>
    <row r="467" spans="1:20" ht="18" thickBot="1" x14ac:dyDescent="0.25">
      <c r="A467" s="5" t="s">
        <v>11</v>
      </c>
      <c r="B467" s="33">
        <v>378</v>
      </c>
      <c r="C467" s="33">
        <v>441</v>
      </c>
      <c r="D467" s="33">
        <v>441</v>
      </c>
      <c r="E467" s="33">
        <v>489</v>
      </c>
      <c r="F467" s="30">
        <v>511</v>
      </c>
      <c r="G467" s="12">
        <v>499</v>
      </c>
      <c r="H467" s="12">
        <v>523</v>
      </c>
      <c r="I467" s="12">
        <v>504</v>
      </c>
      <c r="J467" s="12">
        <v>524</v>
      </c>
      <c r="K467" s="12">
        <v>528</v>
      </c>
      <c r="L467" s="12">
        <v>528</v>
      </c>
      <c r="M467" s="12">
        <v>446</v>
      </c>
      <c r="N467" s="12">
        <v>532</v>
      </c>
      <c r="O467" s="12">
        <v>513</v>
      </c>
      <c r="P467" s="12">
        <v>375</v>
      </c>
      <c r="Q467" s="12">
        <v>379</v>
      </c>
      <c r="R467" s="12">
        <v>418</v>
      </c>
      <c r="S467" s="12">
        <v>387</v>
      </c>
      <c r="T467" s="112">
        <v>356</v>
      </c>
    </row>
    <row r="468" spans="1:20" ht="17" thickBot="1" x14ac:dyDescent="0.25">
      <c r="A468" s="5">
        <v>1</v>
      </c>
      <c r="B468" s="33">
        <v>394</v>
      </c>
      <c r="C468" s="33">
        <v>443</v>
      </c>
      <c r="D468" s="33">
        <v>467</v>
      </c>
      <c r="E468" s="33">
        <v>489</v>
      </c>
      <c r="F468" s="12">
        <v>496</v>
      </c>
      <c r="G468" s="12">
        <v>533</v>
      </c>
      <c r="H468" s="12">
        <v>548</v>
      </c>
      <c r="I468" s="12">
        <v>546</v>
      </c>
      <c r="J468" s="12">
        <v>554</v>
      </c>
      <c r="K468" s="12">
        <v>554</v>
      </c>
      <c r="L468" s="12">
        <v>567</v>
      </c>
      <c r="M468" s="12">
        <v>548</v>
      </c>
      <c r="N468" s="12">
        <v>579</v>
      </c>
      <c r="O468" s="12">
        <v>547</v>
      </c>
      <c r="P468" s="12">
        <v>530</v>
      </c>
      <c r="Q468" s="101">
        <v>444</v>
      </c>
      <c r="R468" s="101">
        <v>440</v>
      </c>
      <c r="S468" s="101">
        <v>457</v>
      </c>
      <c r="T468" s="101">
        <v>421</v>
      </c>
    </row>
    <row r="469" spans="1:20" ht="17" thickBot="1" x14ac:dyDescent="0.25">
      <c r="A469" s="5">
        <v>2</v>
      </c>
      <c r="B469" s="33">
        <v>356</v>
      </c>
      <c r="C469" s="33">
        <v>368</v>
      </c>
      <c r="D469" s="33">
        <v>410</v>
      </c>
      <c r="E469" s="33">
        <v>434</v>
      </c>
      <c r="F469" s="12">
        <v>461</v>
      </c>
      <c r="G469" s="12">
        <v>469</v>
      </c>
      <c r="H469" s="12">
        <v>508</v>
      </c>
      <c r="I469" s="12">
        <v>485</v>
      </c>
      <c r="J469" s="12">
        <v>513</v>
      </c>
      <c r="K469" s="12">
        <v>519</v>
      </c>
      <c r="L469" s="12">
        <v>515</v>
      </c>
      <c r="M469" s="12">
        <v>535</v>
      </c>
      <c r="N469" s="12">
        <v>543</v>
      </c>
      <c r="O469" s="12">
        <v>545</v>
      </c>
      <c r="P469" s="12">
        <v>519</v>
      </c>
      <c r="Q469" s="101">
        <v>500</v>
      </c>
      <c r="R469" s="101">
        <v>438</v>
      </c>
      <c r="S469" s="101">
        <v>418</v>
      </c>
      <c r="T469" s="101">
        <v>432</v>
      </c>
    </row>
    <row r="470" spans="1:20" ht="17" thickBot="1" x14ac:dyDescent="0.25">
      <c r="A470" s="5">
        <v>3</v>
      </c>
      <c r="B470" s="33">
        <v>302</v>
      </c>
      <c r="C470" s="33">
        <v>325</v>
      </c>
      <c r="D470" s="33">
        <v>342</v>
      </c>
      <c r="E470" s="33">
        <v>389</v>
      </c>
      <c r="F470" s="12">
        <v>407</v>
      </c>
      <c r="G470" s="12">
        <v>429</v>
      </c>
      <c r="H470" s="12">
        <v>440</v>
      </c>
      <c r="I470" s="12">
        <v>481</v>
      </c>
      <c r="J470" s="12">
        <v>458</v>
      </c>
      <c r="K470" s="12">
        <v>475</v>
      </c>
      <c r="L470" s="12">
        <v>502</v>
      </c>
      <c r="M470" s="12">
        <v>487</v>
      </c>
      <c r="N470" s="12">
        <v>515</v>
      </c>
      <c r="O470" s="12">
        <v>522</v>
      </c>
      <c r="P470" s="12">
        <v>519</v>
      </c>
      <c r="Q470" s="101">
        <v>487</v>
      </c>
      <c r="R470" s="101">
        <v>492</v>
      </c>
      <c r="S470" s="101">
        <v>419</v>
      </c>
      <c r="T470" s="101">
        <v>390</v>
      </c>
    </row>
    <row r="471" spans="1:20" ht="17" thickBot="1" x14ac:dyDescent="0.25">
      <c r="A471" s="5">
        <v>4</v>
      </c>
      <c r="B471" s="33">
        <v>262</v>
      </c>
      <c r="C471" s="33">
        <v>288</v>
      </c>
      <c r="D471" s="33">
        <v>302</v>
      </c>
      <c r="E471" s="33">
        <v>320</v>
      </c>
      <c r="F471" s="12">
        <v>372</v>
      </c>
      <c r="G471" s="12">
        <v>375</v>
      </c>
      <c r="H471" s="12">
        <v>424</v>
      </c>
      <c r="I471" s="12">
        <v>417</v>
      </c>
      <c r="J471" s="12">
        <v>452</v>
      </c>
      <c r="K471" s="12">
        <v>447</v>
      </c>
      <c r="L471" s="12">
        <v>468</v>
      </c>
      <c r="M471" s="12">
        <v>465</v>
      </c>
      <c r="N471" s="12">
        <v>473</v>
      </c>
      <c r="O471" s="12">
        <v>487</v>
      </c>
      <c r="P471" s="12">
        <v>486</v>
      </c>
      <c r="Q471" s="101">
        <v>494</v>
      </c>
      <c r="R471" s="101">
        <v>469</v>
      </c>
      <c r="S471" s="101">
        <v>468</v>
      </c>
      <c r="T471" s="101">
        <v>394</v>
      </c>
    </row>
    <row r="472" spans="1:20" ht="17" thickBot="1" x14ac:dyDescent="0.25">
      <c r="A472" s="5">
        <v>5</v>
      </c>
      <c r="B472" s="33">
        <v>245</v>
      </c>
      <c r="C472" s="33">
        <v>220</v>
      </c>
      <c r="D472" s="33">
        <v>278</v>
      </c>
      <c r="E472" s="33">
        <v>293</v>
      </c>
      <c r="F472" s="12">
        <v>308</v>
      </c>
      <c r="G472" s="12">
        <v>354</v>
      </c>
      <c r="H472" s="12">
        <v>370</v>
      </c>
      <c r="I472" s="12">
        <v>402</v>
      </c>
      <c r="J472" s="12">
        <v>397</v>
      </c>
      <c r="K472" s="12">
        <v>424</v>
      </c>
      <c r="L472" s="12">
        <v>432</v>
      </c>
      <c r="M472" s="12">
        <v>448</v>
      </c>
      <c r="N472" s="12">
        <v>449</v>
      </c>
      <c r="O472" s="12">
        <v>456</v>
      </c>
      <c r="P472" s="12">
        <v>465</v>
      </c>
      <c r="Q472" s="101">
        <v>470</v>
      </c>
      <c r="R472" s="101">
        <v>480</v>
      </c>
      <c r="S472" s="101">
        <v>455</v>
      </c>
      <c r="T472" s="101">
        <v>442</v>
      </c>
    </row>
    <row r="473" spans="1:20" ht="17" thickBot="1" x14ac:dyDescent="0.25">
      <c r="A473" s="5">
        <v>6</v>
      </c>
      <c r="B473" s="33">
        <v>262</v>
      </c>
      <c r="C473" s="33">
        <v>305</v>
      </c>
      <c r="D473" s="33">
        <v>315</v>
      </c>
      <c r="E473" s="33">
        <v>353</v>
      </c>
      <c r="F473" s="12">
        <v>333</v>
      </c>
      <c r="G473" s="12">
        <v>374</v>
      </c>
      <c r="H473" s="12">
        <v>425</v>
      </c>
      <c r="I473" s="12">
        <v>420</v>
      </c>
      <c r="J473" s="12">
        <v>407</v>
      </c>
      <c r="K473" s="12">
        <v>459</v>
      </c>
      <c r="L473" s="12">
        <v>490</v>
      </c>
      <c r="M473" s="12">
        <v>421</v>
      </c>
      <c r="N473" s="12">
        <v>492</v>
      </c>
      <c r="O473" s="12">
        <v>516</v>
      </c>
      <c r="P473" s="12">
        <v>516</v>
      </c>
      <c r="Q473" s="101">
        <v>514</v>
      </c>
      <c r="R473" s="101">
        <v>543</v>
      </c>
      <c r="S473" s="101">
        <v>540</v>
      </c>
      <c r="T473" s="101">
        <v>495</v>
      </c>
    </row>
    <row r="474" spans="1:20" ht="17" thickBot="1" x14ac:dyDescent="0.25">
      <c r="A474" s="5">
        <v>7</v>
      </c>
      <c r="B474" s="33">
        <v>222</v>
      </c>
      <c r="C474" s="33">
        <v>250</v>
      </c>
      <c r="D474" s="33">
        <v>307</v>
      </c>
      <c r="E474" s="33">
        <v>288</v>
      </c>
      <c r="F474" s="12">
        <v>329</v>
      </c>
      <c r="G474" s="12">
        <v>314</v>
      </c>
      <c r="H474" s="12">
        <v>361</v>
      </c>
      <c r="I474" s="12">
        <v>412</v>
      </c>
      <c r="J474" s="12">
        <v>403</v>
      </c>
      <c r="K474" s="12">
        <v>437</v>
      </c>
      <c r="L474" s="12">
        <v>438</v>
      </c>
      <c r="M474" s="12">
        <v>468</v>
      </c>
      <c r="N474" s="12">
        <v>460</v>
      </c>
      <c r="O474" s="12">
        <v>475</v>
      </c>
      <c r="P474" s="12">
        <v>494</v>
      </c>
      <c r="Q474" s="101">
        <v>504</v>
      </c>
      <c r="R474" s="101">
        <v>503</v>
      </c>
      <c r="S474" s="101">
        <v>523</v>
      </c>
      <c r="T474" s="101">
        <v>511</v>
      </c>
    </row>
    <row r="475" spans="1:20" ht="17" thickBot="1" x14ac:dyDescent="0.25">
      <c r="A475" s="5">
        <v>8</v>
      </c>
      <c r="B475" s="33">
        <v>182</v>
      </c>
      <c r="C475" s="33">
        <v>179</v>
      </c>
      <c r="D475" s="33">
        <v>224</v>
      </c>
      <c r="E475" s="33">
        <v>260</v>
      </c>
      <c r="F475" s="12">
        <v>276</v>
      </c>
      <c r="G475" s="12">
        <v>267</v>
      </c>
      <c r="H475" s="12">
        <v>212</v>
      </c>
      <c r="I475" s="12">
        <v>244</v>
      </c>
      <c r="J475" s="12">
        <v>251</v>
      </c>
      <c r="K475" s="12">
        <v>306</v>
      </c>
      <c r="L475" s="12">
        <v>274</v>
      </c>
      <c r="M475" s="12">
        <v>193</v>
      </c>
      <c r="N475" s="12">
        <v>330</v>
      </c>
      <c r="O475" s="12">
        <v>302</v>
      </c>
      <c r="P475" s="12">
        <v>335</v>
      </c>
      <c r="Q475" s="101">
        <v>334</v>
      </c>
      <c r="R475" s="101">
        <v>362</v>
      </c>
      <c r="S475" s="101">
        <v>310</v>
      </c>
      <c r="T475" s="101">
        <v>321</v>
      </c>
    </row>
    <row r="476" spans="1:20" ht="17" thickBot="1" x14ac:dyDescent="0.25">
      <c r="A476" s="5">
        <v>9</v>
      </c>
      <c r="B476" s="33">
        <v>176</v>
      </c>
      <c r="C476" s="33">
        <v>181</v>
      </c>
      <c r="D476" s="33">
        <v>162</v>
      </c>
      <c r="E476" s="33">
        <v>201</v>
      </c>
      <c r="F476" s="12">
        <v>236</v>
      </c>
      <c r="G476" s="12">
        <v>271</v>
      </c>
      <c r="H476" s="12">
        <v>248</v>
      </c>
      <c r="I476" s="12">
        <v>200</v>
      </c>
      <c r="J476" s="12">
        <v>230</v>
      </c>
      <c r="K476" s="12">
        <v>237</v>
      </c>
      <c r="L476" s="12">
        <v>289</v>
      </c>
      <c r="M476" s="12">
        <v>269</v>
      </c>
      <c r="N476" s="12">
        <v>256</v>
      </c>
      <c r="O476" s="12">
        <v>319</v>
      </c>
      <c r="P476" s="12">
        <v>280</v>
      </c>
      <c r="Q476" s="101">
        <v>306</v>
      </c>
      <c r="R476" s="101">
        <v>312</v>
      </c>
      <c r="S476" s="101">
        <v>337</v>
      </c>
      <c r="T476" s="101">
        <v>292</v>
      </c>
    </row>
    <row r="477" spans="1:20" ht="17" thickBot="1" x14ac:dyDescent="0.25">
      <c r="A477" s="5">
        <v>10</v>
      </c>
      <c r="B477" s="33">
        <v>153</v>
      </c>
      <c r="C477" s="33">
        <v>151</v>
      </c>
      <c r="D477" s="33">
        <v>153</v>
      </c>
      <c r="E477" s="33">
        <v>128</v>
      </c>
      <c r="F477" s="12">
        <v>174</v>
      </c>
      <c r="G477" s="12">
        <v>205</v>
      </c>
      <c r="H477" s="12">
        <v>215</v>
      </c>
      <c r="I477" s="12">
        <v>209</v>
      </c>
      <c r="J477" s="12">
        <v>178</v>
      </c>
      <c r="K477" s="12">
        <v>189</v>
      </c>
      <c r="L477" s="12">
        <v>190</v>
      </c>
      <c r="M477" s="12">
        <v>240</v>
      </c>
      <c r="N477" s="12">
        <v>227</v>
      </c>
      <c r="O477" s="12">
        <v>216</v>
      </c>
      <c r="P477" s="12">
        <v>259</v>
      </c>
      <c r="Q477" s="101">
        <v>248</v>
      </c>
      <c r="R477" s="101">
        <v>252</v>
      </c>
      <c r="S477" s="101">
        <v>261</v>
      </c>
      <c r="T477" s="101">
        <v>288</v>
      </c>
    </row>
    <row r="478" spans="1:20" ht="17" thickBot="1" x14ac:dyDescent="0.25">
      <c r="A478" s="5">
        <v>11</v>
      </c>
      <c r="B478" s="33">
        <v>134</v>
      </c>
      <c r="C478" s="33">
        <v>156</v>
      </c>
      <c r="D478" s="33">
        <v>150</v>
      </c>
      <c r="E478" s="33">
        <v>150</v>
      </c>
      <c r="F478" s="12">
        <v>133</v>
      </c>
      <c r="G478" s="12">
        <v>170</v>
      </c>
      <c r="H478" s="12">
        <v>219</v>
      </c>
      <c r="I478" s="12">
        <v>225</v>
      </c>
      <c r="J478" s="12">
        <v>214</v>
      </c>
      <c r="K478" s="12">
        <v>192</v>
      </c>
      <c r="L478" s="12">
        <v>204</v>
      </c>
      <c r="M478" s="12">
        <v>197</v>
      </c>
      <c r="N478" s="12">
        <v>259</v>
      </c>
      <c r="O478" s="12">
        <v>224</v>
      </c>
      <c r="P478" s="12">
        <v>212</v>
      </c>
      <c r="Q478" s="101">
        <v>262</v>
      </c>
      <c r="R478" s="101">
        <v>248</v>
      </c>
      <c r="S478" s="101">
        <v>241</v>
      </c>
      <c r="T478" s="101">
        <v>264</v>
      </c>
    </row>
    <row r="479" spans="1:20" ht="17" thickBot="1" x14ac:dyDescent="0.25">
      <c r="A479" s="5">
        <v>12</v>
      </c>
      <c r="B479" s="33">
        <v>141</v>
      </c>
      <c r="C479" s="33">
        <v>133</v>
      </c>
      <c r="D479" s="33">
        <v>145</v>
      </c>
      <c r="E479" s="33">
        <v>148</v>
      </c>
      <c r="F479" s="12">
        <v>140</v>
      </c>
      <c r="G479" s="12">
        <v>126</v>
      </c>
      <c r="H479" s="12">
        <v>171</v>
      </c>
      <c r="I479" s="12">
        <v>209</v>
      </c>
      <c r="J479" s="12">
        <v>207</v>
      </c>
      <c r="K479" s="12">
        <v>195</v>
      </c>
      <c r="L479" s="12">
        <v>173</v>
      </c>
      <c r="M479" s="12">
        <v>195</v>
      </c>
      <c r="N479" s="12">
        <v>198</v>
      </c>
      <c r="O479" s="12">
        <v>232</v>
      </c>
      <c r="P479" s="12">
        <v>223</v>
      </c>
      <c r="Q479" s="101">
        <v>219</v>
      </c>
      <c r="R479" s="101">
        <v>261</v>
      </c>
      <c r="S479" s="101">
        <v>238</v>
      </c>
      <c r="T479" s="101">
        <v>254</v>
      </c>
    </row>
    <row r="480" spans="1:20" ht="18" thickBot="1" x14ac:dyDescent="0.25">
      <c r="A480" s="5" t="s">
        <v>13</v>
      </c>
      <c r="B480" s="33"/>
      <c r="C480" s="33"/>
      <c r="D480" s="33"/>
      <c r="E480" s="33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12"/>
    </row>
    <row r="481" spans="1:20" ht="35" thickBot="1" x14ac:dyDescent="0.25">
      <c r="A481" s="16" t="s">
        <v>14</v>
      </c>
      <c r="B481" s="17">
        <f>SUM(B467:B479)</f>
        <v>3207</v>
      </c>
      <c r="C481" s="17">
        <f>SUM(C467:C479)</f>
        <v>3440</v>
      </c>
      <c r="D481" s="17">
        <f>SUM(D467:D479)</f>
        <v>3696</v>
      </c>
      <c r="E481" s="17">
        <f>SUM(E467:E479)</f>
        <v>3942</v>
      </c>
      <c r="F481" s="17">
        <f t="shared" ref="F481:K481" si="279">SUM(F467:F479)</f>
        <v>4176</v>
      </c>
      <c r="G481" s="17">
        <f t="shared" si="279"/>
        <v>4386</v>
      </c>
      <c r="H481" s="17">
        <f t="shared" si="279"/>
        <v>4664</v>
      </c>
      <c r="I481" s="17">
        <f t="shared" si="279"/>
        <v>4754</v>
      </c>
      <c r="J481" s="17">
        <f t="shared" si="279"/>
        <v>4788</v>
      </c>
      <c r="K481" s="17">
        <f t="shared" si="279"/>
        <v>4962</v>
      </c>
      <c r="L481" s="17">
        <f t="shared" ref="L481:Q481" si="280">SUM(L467:L479)</f>
        <v>5070</v>
      </c>
      <c r="M481" s="17">
        <f t="shared" si="280"/>
        <v>4912</v>
      </c>
      <c r="N481" s="17">
        <f t="shared" si="280"/>
        <v>5313</v>
      </c>
      <c r="O481" s="17">
        <f t="shared" si="280"/>
        <v>5354</v>
      </c>
      <c r="P481" s="17">
        <f t="shared" si="280"/>
        <v>5213</v>
      </c>
      <c r="Q481" s="17">
        <f t="shared" si="280"/>
        <v>5161</v>
      </c>
      <c r="R481" s="17">
        <f t="shared" ref="R481:S481" si="281">SUM(R467:R479)</f>
        <v>5218</v>
      </c>
      <c r="S481" s="17">
        <f t="shared" si="281"/>
        <v>5054</v>
      </c>
      <c r="T481" s="17">
        <f t="shared" ref="T481" si="282">SUM(T467:T479)</f>
        <v>4860</v>
      </c>
    </row>
    <row r="482" spans="1:20" ht="52" thickBot="1" x14ac:dyDescent="0.25">
      <c r="A482" s="16" t="s">
        <v>28</v>
      </c>
      <c r="B482" s="19"/>
      <c r="C482" s="19">
        <f>((C481-B481)/B481)</f>
        <v>7.2653570314936078E-2</v>
      </c>
      <c r="D482" s="19">
        <f>((D481-C481)/C481)</f>
        <v>7.441860465116279E-2</v>
      </c>
      <c r="E482" s="19">
        <f>((E481-D481)/D481)</f>
        <v>6.6558441558441553E-2</v>
      </c>
      <c r="F482" s="19">
        <f>((F481-E481)/E481)</f>
        <v>5.9360730593607303E-2</v>
      </c>
      <c r="G482" s="19">
        <f t="shared" ref="G482:T482" si="283">((G481-F481)/F481)</f>
        <v>5.0287356321839081E-2</v>
      </c>
      <c r="H482" s="19">
        <f t="shared" si="283"/>
        <v>6.3383492932056543E-2</v>
      </c>
      <c r="I482" s="19">
        <f t="shared" si="283"/>
        <v>1.9296740994854202E-2</v>
      </c>
      <c r="J482" s="19">
        <f t="shared" si="283"/>
        <v>7.1518721076987797E-3</v>
      </c>
      <c r="K482" s="19">
        <f t="shared" si="283"/>
        <v>3.6340852130325813E-2</v>
      </c>
      <c r="L482" s="19">
        <f t="shared" si="283"/>
        <v>2.1765417170495769E-2</v>
      </c>
      <c r="M482" s="19">
        <f t="shared" si="283"/>
        <v>-3.1163708086785012E-2</v>
      </c>
      <c r="N482" s="19">
        <f t="shared" si="283"/>
        <v>8.1636807817589571E-2</v>
      </c>
      <c r="O482" s="19">
        <f t="shared" si="283"/>
        <v>7.716920760399021E-3</v>
      </c>
      <c r="P482" s="19">
        <f t="shared" si="283"/>
        <v>-2.6335450130743371E-2</v>
      </c>
      <c r="Q482" s="19">
        <f t="shared" si="283"/>
        <v>-9.9750623441396506E-3</v>
      </c>
      <c r="R482" s="19">
        <f t="shared" si="283"/>
        <v>1.1044371245882581E-2</v>
      </c>
      <c r="S482" s="19">
        <f t="shared" si="283"/>
        <v>-3.1429666538903792E-2</v>
      </c>
      <c r="T482" s="19">
        <f t="shared" si="283"/>
        <v>-3.8385437277404039E-2</v>
      </c>
    </row>
    <row r="483" spans="1:20" ht="69" thickBot="1" x14ac:dyDescent="0.25">
      <c r="A483" s="16" t="s">
        <v>16</v>
      </c>
      <c r="B483" s="19"/>
      <c r="C483" s="19"/>
      <c r="D483" s="19"/>
      <c r="E483" s="19"/>
      <c r="F483" s="19"/>
      <c r="G483" s="19">
        <f t="shared" ref="G483:T483" si="284">(G481-B481)/B481</f>
        <v>0.3676333021515435</v>
      </c>
      <c r="H483" s="19">
        <f t="shared" si="284"/>
        <v>0.35581395348837208</v>
      </c>
      <c r="I483" s="19">
        <f t="shared" si="284"/>
        <v>0.28625541125541126</v>
      </c>
      <c r="J483" s="19">
        <f t="shared" si="284"/>
        <v>0.21461187214611871</v>
      </c>
      <c r="K483" s="19">
        <f t="shared" si="284"/>
        <v>0.18821839080459771</v>
      </c>
      <c r="L483" s="19">
        <f t="shared" si="284"/>
        <v>0.15595075239398085</v>
      </c>
      <c r="M483" s="19">
        <f t="shared" si="284"/>
        <v>5.3173241852487133E-2</v>
      </c>
      <c r="N483" s="19">
        <f t="shared" si="284"/>
        <v>0.11758519141775348</v>
      </c>
      <c r="O483" s="19">
        <f t="shared" si="284"/>
        <v>0.11821219715956557</v>
      </c>
      <c r="P483" s="19">
        <f t="shared" si="284"/>
        <v>5.0584441757355908E-2</v>
      </c>
      <c r="Q483" s="19">
        <f t="shared" si="284"/>
        <v>1.7948717948717947E-2</v>
      </c>
      <c r="R483" s="19">
        <f t="shared" si="284"/>
        <v>6.2296416938110749E-2</v>
      </c>
      <c r="S483" s="19">
        <f t="shared" si="284"/>
        <v>-4.8748353096179184E-2</v>
      </c>
      <c r="T483" s="19">
        <f t="shared" si="284"/>
        <v>-9.2267463578632802E-2</v>
      </c>
    </row>
    <row r="484" spans="1:20" ht="86" thickBot="1" x14ac:dyDescent="0.25">
      <c r="A484" s="16" t="s">
        <v>17</v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>
        <f t="shared" ref="L484:T484" si="285">(L481-B481)/B481</f>
        <v>0.58091674462114129</v>
      </c>
      <c r="M484" s="19">
        <f t="shared" si="285"/>
        <v>0.42790697674418604</v>
      </c>
      <c r="N484" s="19">
        <f t="shared" si="285"/>
        <v>0.4375</v>
      </c>
      <c r="O484" s="19">
        <f t="shared" si="285"/>
        <v>0.35819381024860475</v>
      </c>
      <c r="P484" s="19">
        <f t="shared" si="285"/>
        <v>0.24832375478927204</v>
      </c>
      <c r="Q484" s="19">
        <f t="shared" si="285"/>
        <v>0.1766985864113087</v>
      </c>
      <c r="R484" s="19">
        <f t="shared" si="285"/>
        <v>0.11878216123499143</v>
      </c>
      <c r="S484" s="19">
        <f t="shared" si="285"/>
        <v>6.3104753891459822E-2</v>
      </c>
      <c r="T484" s="19">
        <f t="shared" si="285"/>
        <v>1.5037593984962405E-2</v>
      </c>
    </row>
    <row r="485" spans="1:20" ht="35" thickBot="1" x14ac:dyDescent="0.25">
      <c r="A485" s="16" t="s">
        <v>18</v>
      </c>
      <c r="B485" s="65">
        <v>62716</v>
      </c>
      <c r="C485" s="65">
        <v>61419</v>
      </c>
      <c r="D485" s="65">
        <v>60943</v>
      </c>
      <c r="E485" s="65">
        <v>59456</v>
      </c>
      <c r="F485" s="65">
        <v>59048</v>
      </c>
      <c r="G485" s="29">
        <v>59181</v>
      </c>
      <c r="H485" s="29">
        <v>59978</v>
      </c>
      <c r="I485" s="29">
        <v>58656</v>
      </c>
      <c r="J485" s="29">
        <v>58003</v>
      </c>
      <c r="K485" s="29">
        <v>56669</v>
      </c>
      <c r="L485" s="29">
        <v>55697</v>
      </c>
      <c r="M485" s="29">
        <v>54341</v>
      </c>
      <c r="N485" s="29">
        <v>52760</v>
      </c>
      <c r="O485" s="29">
        <v>52247</v>
      </c>
      <c r="P485" s="29">
        <v>51682</v>
      </c>
      <c r="Q485" s="29">
        <v>51807</v>
      </c>
      <c r="R485" s="29">
        <v>51759</v>
      </c>
      <c r="S485" s="29">
        <v>51105</v>
      </c>
      <c r="T485" s="29">
        <v>48220</v>
      </c>
    </row>
    <row r="486" spans="1:20" ht="69" thickBot="1" x14ac:dyDescent="0.25">
      <c r="A486" s="16" t="s">
        <v>19</v>
      </c>
      <c r="B486" s="19"/>
      <c r="C486" s="19">
        <f t="shared" ref="C486:T486" si="286">(C485-B485)/B485</f>
        <v>-2.0680528094904012E-2</v>
      </c>
      <c r="D486" s="19">
        <f t="shared" si="286"/>
        <v>-7.7500447744183396E-3</v>
      </c>
      <c r="E486" s="19">
        <f t="shared" si="286"/>
        <v>-2.4399849039266199E-2</v>
      </c>
      <c r="F486" s="19">
        <f t="shared" si="286"/>
        <v>-6.8622174381054897E-3</v>
      </c>
      <c r="G486" s="19">
        <f t="shared" si="286"/>
        <v>2.252404823194689E-3</v>
      </c>
      <c r="H486" s="19">
        <f t="shared" si="286"/>
        <v>1.3467160068265153E-2</v>
      </c>
      <c r="I486" s="19">
        <f t="shared" si="286"/>
        <v>-2.2041415185568042E-2</v>
      </c>
      <c r="J486" s="19">
        <f t="shared" si="286"/>
        <v>-1.1132705946535733E-2</v>
      </c>
      <c r="K486" s="19">
        <f t="shared" si="286"/>
        <v>-2.2998810406358292E-2</v>
      </c>
      <c r="L486" s="19">
        <f t="shared" si="286"/>
        <v>-1.7152234907974379E-2</v>
      </c>
      <c r="M486" s="19">
        <f t="shared" si="286"/>
        <v>-2.4346015045693663E-2</v>
      </c>
      <c r="N486" s="19">
        <f t="shared" si="286"/>
        <v>-2.9094054213209181E-2</v>
      </c>
      <c r="O486" s="19">
        <f t="shared" si="286"/>
        <v>-9.7232752084912815E-3</v>
      </c>
      <c r="P486" s="19">
        <f t="shared" si="286"/>
        <v>-1.0814018029743334E-2</v>
      </c>
      <c r="Q486" s="19">
        <f t="shared" si="286"/>
        <v>2.4186370496497812E-3</v>
      </c>
      <c r="R486" s="19">
        <f t="shared" si="286"/>
        <v>-9.2651572181365457E-4</v>
      </c>
      <c r="S486" s="19">
        <f t="shared" si="286"/>
        <v>-1.2635483683996985E-2</v>
      </c>
      <c r="T486" s="19">
        <f t="shared" si="286"/>
        <v>-5.6452401917620583E-2</v>
      </c>
    </row>
    <row r="487" spans="1:20" ht="69" thickBot="1" x14ac:dyDescent="0.25">
      <c r="A487" s="16" t="s">
        <v>20</v>
      </c>
      <c r="B487" s="19"/>
      <c r="C487" s="19"/>
      <c r="D487" s="19"/>
      <c r="E487" s="19"/>
      <c r="F487" s="19"/>
      <c r="G487" s="19">
        <f t="shared" ref="G487:T487" si="287">(G485-B485)/B485</f>
        <v>-5.636520186236367E-2</v>
      </c>
      <c r="H487" s="19">
        <f t="shared" si="287"/>
        <v>-2.3461795209951317E-2</v>
      </c>
      <c r="I487" s="19">
        <f t="shared" si="287"/>
        <v>-3.7526869369738938E-2</v>
      </c>
      <c r="J487" s="19">
        <f t="shared" si="287"/>
        <v>-2.4438240043057051E-2</v>
      </c>
      <c r="K487" s="19">
        <f t="shared" si="287"/>
        <v>-4.0289256198347105E-2</v>
      </c>
      <c r="L487" s="19">
        <f t="shared" si="287"/>
        <v>-5.8870245517987189E-2</v>
      </c>
      <c r="M487" s="19">
        <f t="shared" si="287"/>
        <v>-9.398446096902198E-2</v>
      </c>
      <c r="N487" s="19">
        <f t="shared" si="287"/>
        <v>-0.10051827605019094</v>
      </c>
      <c r="O487" s="19">
        <f t="shared" si="287"/>
        <v>-9.9236246401048223E-2</v>
      </c>
      <c r="P487" s="19">
        <f t="shared" si="287"/>
        <v>-8.8002258730522864E-2</v>
      </c>
      <c r="Q487" s="19">
        <f t="shared" si="287"/>
        <v>-6.9842181805124151E-2</v>
      </c>
      <c r="R487" s="19">
        <f t="shared" si="287"/>
        <v>-4.7514767854842571E-2</v>
      </c>
      <c r="S487" s="19">
        <f t="shared" si="287"/>
        <v>-3.1368460955269142E-2</v>
      </c>
      <c r="T487" s="19">
        <f t="shared" si="287"/>
        <v>-7.7076195762436114E-2</v>
      </c>
    </row>
    <row r="488" spans="1:20" ht="86" thickBot="1" x14ac:dyDescent="0.25">
      <c r="A488" s="16" t="s">
        <v>21</v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>
        <f t="shared" ref="L488:T488" si="288">(L485-B485)/B485</f>
        <v>-0.1119172141080426</v>
      </c>
      <c r="M488" s="19">
        <f t="shared" si="288"/>
        <v>-0.11524121200280044</v>
      </c>
      <c r="N488" s="19">
        <f t="shared" si="288"/>
        <v>-0.13427300920532301</v>
      </c>
      <c r="O488" s="19">
        <f t="shared" si="288"/>
        <v>-0.1212493272335845</v>
      </c>
      <c r="P488" s="19">
        <f t="shared" si="288"/>
        <v>-0.1247459693808427</v>
      </c>
      <c r="Q488" s="19">
        <f t="shared" si="288"/>
        <v>-0.12460080093273179</v>
      </c>
      <c r="R488" s="19">
        <f t="shared" si="288"/>
        <v>-0.13703357897895896</v>
      </c>
      <c r="S488" s="19">
        <f t="shared" si="288"/>
        <v>-0.12873363338788871</v>
      </c>
      <c r="T488" s="19">
        <f t="shared" si="288"/>
        <v>-0.16866368980914781</v>
      </c>
    </row>
    <row r="489" spans="1:20" ht="52" thickBot="1" x14ac:dyDescent="0.25">
      <c r="A489" s="16" t="s">
        <v>22</v>
      </c>
      <c r="B489" s="19">
        <f>B481/B485</f>
        <v>5.1135276484469673E-2</v>
      </c>
      <c r="C489" s="19">
        <f>C481/C485</f>
        <v>5.6008726941174557E-2</v>
      </c>
      <c r="D489" s="19">
        <f>D481/D485</f>
        <v>6.0646833926784043E-2</v>
      </c>
      <c r="E489" s="19">
        <f>E481/E485</f>
        <v>6.6301130247578041E-2</v>
      </c>
      <c r="F489" s="19">
        <f>F481/F485</f>
        <v>7.0722124373391135E-2</v>
      </c>
      <c r="G489" s="19">
        <f t="shared" ref="G489:M489" si="289">G481/G485</f>
        <v>7.4111623662999948E-2</v>
      </c>
      <c r="H489" s="19">
        <f t="shared" si="289"/>
        <v>7.7761846010203736E-2</v>
      </c>
      <c r="I489" s="19">
        <f t="shared" si="289"/>
        <v>8.1048827059465353E-2</v>
      </c>
      <c r="J489" s="19">
        <f t="shared" si="289"/>
        <v>8.2547454442011614E-2</v>
      </c>
      <c r="K489" s="19">
        <f t="shared" si="289"/>
        <v>8.7561100425276608E-2</v>
      </c>
      <c r="L489" s="19">
        <f t="shared" si="289"/>
        <v>9.1028242095624545E-2</v>
      </c>
      <c r="M489" s="19">
        <f t="shared" si="289"/>
        <v>9.0392153254448757E-2</v>
      </c>
      <c r="N489" s="19">
        <f t="shared" ref="N489:O489" si="290">N481/N485</f>
        <v>0.10070128885519333</v>
      </c>
      <c r="O489" s="19">
        <f t="shared" si="290"/>
        <v>0.10247478324114304</v>
      </c>
      <c r="P489" s="19">
        <f t="shared" ref="P489:Q489" si="291">P481/P485</f>
        <v>0.10086683951859449</v>
      </c>
      <c r="Q489" s="19">
        <f t="shared" si="291"/>
        <v>9.9619742505838979E-2</v>
      </c>
      <c r="R489" s="19">
        <f t="shared" ref="R489:S489" si="292">R481/R485</f>
        <v>0.100813385111768</v>
      </c>
      <c r="S489" s="19">
        <f t="shared" si="292"/>
        <v>9.88944330300362E-2</v>
      </c>
      <c r="T489" s="19">
        <f t="shared" ref="T489" si="293">T481/T485</f>
        <v>0.10078805474906678</v>
      </c>
    </row>
    <row r="490" spans="1:20" ht="69" thickBot="1" x14ac:dyDescent="0.25">
      <c r="A490" s="16" t="s">
        <v>23</v>
      </c>
      <c r="B490" s="19"/>
      <c r="C490" s="19">
        <f t="shared" ref="C490:K490" si="294">(C489-B489)</f>
        <v>4.8734504567048836E-3</v>
      </c>
      <c r="D490" s="19">
        <f t="shared" si="294"/>
        <v>4.6381069856094859E-3</v>
      </c>
      <c r="E490" s="19">
        <f t="shared" si="294"/>
        <v>5.6542963207939986E-3</v>
      </c>
      <c r="F490" s="19">
        <f t="shared" si="294"/>
        <v>4.4209941258130936E-3</v>
      </c>
      <c r="G490" s="19">
        <f t="shared" si="294"/>
        <v>3.3894992896088133E-3</v>
      </c>
      <c r="H490" s="19">
        <f t="shared" si="294"/>
        <v>3.6502223472037881E-3</v>
      </c>
      <c r="I490" s="19">
        <f t="shared" si="294"/>
        <v>3.2869810492616169E-3</v>
      </c>
      <c r="J490" s="19">
        <f t="shared" si="294"/>
        <v>1.4986273825462609E-3</v>
      </c>
      <c r="K490" s="19">
        <f t="shared" si="294"/>
        <v>5.0136459832649943E-3</v>
      </c>
      <c r="L490" s="19">
        <f t="shared" ref="L490:T490" si="295">(L489-K489)</f>
        <v>3.4671416703479369E-3</v>
      </c>
      <c r="M490" s="19">
        <f t="shared" si="295"/>
        <v>-6.3608884117578868E-4</v>
      </c>
      <c r="N490" s="19">
        <f t="shared" si="295"/>
        <v>1.0309135600744576E-2</v>
      </c>
      <c r="O490" s="19">
        <f t="shared" si="295"/>
        <v>1.7734943859497032E-3</v>
      </c>
      <c r="P490" s="19">
        <f t="shared" si="295"/>
        <v>-1.6079437225485493E-3</v>
      </c>
      <c r="Q490" s="19">
        <f t="shared" si="295"/>
        <v>-1.2470970127555076E-3</v>
      </c>
      <c r="R490" s="19">
        <f t="shared" si="295"/>
        <v>1.1936426059290239E-3</v>
      </c>
      <c r="S490" s="19">
        <f t="shared" si="295"/>
        <v>-1.9189520817318034E-3</v>
      </c>
      <c r="T490" s="19">
        <f t="shared" si="295"/>
        <v>1.8936217190305832E-3</v>
      </c>
    </row>
    <row r="491" spans="1:20" ht="69" thickBot="1" x14ac:dyDescent="0.25">
      <c r="A491" s="16" t="s">
        <v>24</v>
      </c>
      <c r="B491" s="19"/>
      <c r="C491" s="19"/>
      <c r="D491" s="19"/>
      <c r="E491" s="19"/>
      <c r="F491" s="19"/>
      <c r="G491" s="19">
        <f>G489-B489</f>
        <v>2.2976347178530275E-2</v>
      </c>
      <c r="H491" s="19">
        <f t="shared" ref="H491:K491" si="296">H489-C489</f>
        <v>2.175311906902918E-2</v>
      </c>
      <c r="I491" s="19">
        <f t="shared" si="296"/>
        <v>2.0401993132681311E-2</v>
      </c>
      <c r="J491" s="19">
        <f t="shared" si="296"/>
        <v>1.6246324194433573E-2</v>
      </c>
      <c r="K491" s="19">
        <f t="shared" si="296"/>
        <v>1.6838976051885474E-2</v>
      </c>
      <c r="L491" s="19">
        <f t="shared" ref="L491:T491" si="297">L489-G489</f>
        <v>1.6916618432624597E-2</v>
      </c>
      <c r="M491" s="19">
        <f t="shared" si="297"/>
        <v>1.263030724424502E-2</v>
      </c>
      <c r="N491" s="19">
        <f t="shared" si="297"/>
        <v>1.965246179572798E-2</v>
      </c>
      <c r="O491" s="19">
        <f t="shared" si="297"/>
        <v>1.9927328799131422E-2</v>
      </c>
      <c r="P491" s="19">
        <f t="shared" si="297"/>
        <v>1.3305739093317878E-2</v>
      </c>
      <c r="Q491" s="19">
        <f t="shared" si="297"/>
        <v>8.5915004102144338E-3</v>
      </c>
      <c r="R491" s="19">
        <f t="shared" si="297"/>
        <v>1.0421231857319246E-2</v>
      </c>
      <c r="S491" s="19">
        <f t="shared" si="297"/>
        <v>-1.8068558251571332E-3</v>
      </c>
      <c r="T491" s="19">
        <f t="shared" si="297"/>
        <v>-1.6867284920762532E-3</v>
      </c>
    </row>
    <row r="492" spans="1:20" ht="69" thickBot="1" x14ac:dyDescent="0.25">
      <c r="A492" s="16" t="s">
        <v>25</v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>
        <f t="shared" ref="L492:T492" si="298">L489-B489</f>
        <v>3.9892965611154872E-2</v>
      </c>
      <c r="M492" s="19">
        <f t="shared" si="298"/>
        <v>3.43834263132742E-2</v>
      </c>
      <c r="N492" s="19">
        <f t="shared" si="298"/>
        <v>4.005445492840929E-2</v>
      </c>
      <c r="O492" s="19">
        <f t="shared" si="298"/>
        <v>3.6173652993564995E-2</v>
      </c>
      <c r="P492" s="19">
        <f t="shared" si="298"/>
        <v>3.0144715145203352E-2</v>
      </c>
      <c r="Q492" s="19">
        <f t="shared" si="298"/>
        <v>2.5508118842839031E-2</v>
      </c>
      <c r="R492" s="19">
        <f t="shared" si="298"/>
        <v>2.3051539101564267E-2</v>
      </c>
      <c r="S492" s="19">
        <f t="shared" si="298"/>
        <v>1.7845605970570846E-2</v>
      </c>
      <c r="T492" s="19">
        <f t="shared" si="298"/>
        <v>1.8240600307055169E-2</v>
      </c>
    </row>
    <row r="496" spans="1:20" ht="16" x14ac:dyDescent="0.2">
      <c r="A496" s="40" t="s">
        <v>62</v>
      </c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2"/>
      <c r="N496" s="42"/>
    </row>
    <row r="497" spans="1:20" ht="17" thickBo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20" ht="18" thickBot="1" x14ac:dyDescent="0.25">
      <c r="A498" s="10"/>
      <c r="B498" s="10" t="s">
        <v>0</v>
      </c>
      <c r="C498" s="10" t="s">
        <v>1</v>
      </c>
      <c r="D498" s="10" t="s">
        <v>2</v>
      </c>
      <c r="E498" s="10" t="s">
        <v>3</v>
      </c>
      <c r="F498" s="10" t="s">
        <v>4</v>
      </c>
      <c r="G498" s="10" t="s">
        <v>5</v>
      </c>
      <c r="H498" s="10" t="s">
        <v>6</v>
      </c>
      <c r="I498" s="10" t="s">
        <v>7</v>
      </c>
      <c r="J498" s="10" t="s">
        <v>8</v>
      </c>
      <c r="K498" s="10" t="s">
        <v>9</v>
      </c>
      <c r="L498" s="10" t="s">
        <v>10</v>
      </c>
      <c r="M498" s="10" t="s">
        <v>30</v>
      </c>
      <c r="N498" s="10" t="s">
        <v>36</v>
      </c>
      <c r="O498" s="10" t="s">
        <v>39</v>
      </c>
      <c r="P498" s="10" t="s">
        <v>40</v>
      </c>
      <c r="Q498" s="10" t="s">
        <v>41</v>
      </c>
      <c r="R498" s="10" t="s">
        <v>42</v>
      </c>
      <c r="S498" s="10" t="s">
        <v>43</v>
      </c>
      <c r="T498" s="10" t="s">
        <v>46</v>
      </c>
    </row>
    <row r="499" spans="1:20" ht="18" thickBot="1" x14ac:dyDescent="0.25">
      <c r="A499" s="5" t="s">
        <v>11</v>
      </c>
      <c r="B499" s="38">
        <v>44</v>
      </c>
      <c r="C499" s="38">
        <v>46</v>
      </c>
      <c r="D499" s="38">
        <v>47</v>
      </c>
      <c r="E499" s="38">
        <v>44</v>
      </c>
      <c r="F499" s="55">
        <v>63</v>
      </c>
      <c r="G499" s="55">
        <v>62</v>
      </c>
      <c r="H499" s="55">
        <v>66</v>
      </c>
      <c r="I499" s="55">
        <v>62</v>
      </c>
      <c r="J499" s="55">
        <v>66</v>
      </c>
      <c r="K499" s="55">
        <v>66</v>
      </c>
      <c r="L499" s="55">
        <v>66</v>
      </c>
      <c r="M499" s="55">
        <v>66</v>
      </c>
      <c r="N499" s="55">
        <v>66</v>
      </c>
      <c r="O499" s="55">
        <v>66</v>
      </c>
      <c r="P499" s="55">
        <v>55</v>
      </c>
      <c r="Q499" s="55">
        <v>59</v>
      </c>
      <c r="R499" s="55">
        <v>57</v>
      </c>
      <c r="S499" s="55">
        <v>56</v>
      </c>
      <c r="T499" s="103">
        <v>58</v>
      </c>
    </row>
    <row r="500" spans="1:20" ht="17" thickBot="1" x14ac:dyDescent="0.25">
      <c r="A500" s="5">
        <v>1</v>
      </c>
      <c r="B500" s="38">
        <v>46</v>
      </c>
      <c r="C500" s="38">
        <v>44</v>
      </c>
      <c r="D500" s="38">
        <v>50</v>
      </c>
      <c r="E500" s="38">
        <v>47</v>
      </c>
      <c r="F500" s="55">
        <v>46</v>
      </c>
      <c r="G500" s="55">
        <v>63</v>
      </c>
      <c r="H500" s="55">
        <v>62</v>
      </c>
      <c r="I500" s="55">
        <v>72</v>
      </c>
      <c r="J500" s="55">
        <v>76</v>
      </c>
      <c r="K500" s="55">
        <v>80</v>
      </c>
      <c r="L500" s="55">
        <v>70</v>
      </c>
      <c r="M500" s="55">
        <v>74</v>
      </c>
      <c r="N500" s="55">
        <v>72</v>
      </c>
      <c r="O500" s="55">
        <v>72</v>
      </c>
      <c r="P500" s="55">
        <v>70</v>
      </c>
      <c r="Q500" s="101">
        <v>65</v>
      </c>
      <c r="R500" s="101">
        <v>65</v>
      </c>
      <c r="S500" s="101">
        <v>69</v>
      </c>
      <c r="T500" s="101">
        <v>60</v>
      </c>
    </row>
    <row r="501" spans="1:20" ht="17" thickBot="1" x14ac:dyDescent="0.25">
      <c r="A501" s="5">
        <v>2</v>
      </c>
      <c r="B501" s="52"/>
      <c r="C501" s="38">
        <v>46</v>
      </c>
      <c r="D501" s="38">
        <v>46</v>
      </c>
      <c r="E501" s="38">
        <v>46</v>
      </c>
      <c r="F501" s="55">
        <v>48</v>
      </c>
      <c r="G501" s="55">
        <v>45</v>
      </c>
      <c r="H501" s="55">
        <v>63</v>
      </c>
      <c r="I501" s="55">
        <v>62</v>
      </c>
      <c r="J501" s="55">
        <v>68</v>
      </c>
      <c r="K501" s="55">
        <v>68</v>
      </c>
      <c r="L501" s="55">
        <v>77</v>
      </c>
      <c r="M501" s="55">
        <v>61</v>
      </c>
      <c r="N501" s="55">
        <v>69</v>
      </c>
      <c r="O501" s="55">
        <v>75</v>
      </c>
      <c r="P501" s="55">
        <v>66</v>
      </c>
      <c r="Q501" s="101">
        <v>66</v>
      </c>
      <c r="R501" s="101">
        <v>63</v>
      </c>
      <c r="S501" s="101">
        <v>62</v>
      </c>
      <c r="T501" s="101">
        <v>65</v>
      </c>
    </row>
    <row r="502" spans="1:20" ht="17" thickBot="1" x14ac:dyDescent="0.25">
      <c r="A502" s="5">
        <v>3</v>
      </c>
      <c r="B502" s="52"/>
      <c r="C502" s="52"/>
      <c r="D502" s="38">
        <v>44</v>
      </c>
      <c r="E502" s="38">
        <v>44</v>
      </c>
      <c r="F502" s="55">
        <v>43</v>
      </c>
      <c r="G502" s="55">
        <v>46</v>
      </c>
      <c r="H502" s="55">
        <v>40</v>
      </c>
      <c r="I502" s="55">
        <v>62</v>
      </c>
      <c r="J502" s="55">
        <v>58</v>
      </c>
      <c r="K502" s="55">
        <v>58</v>
      </c>
      <c r="L502" s="55">
        <v>64</v>
      </c>
      <c r="M502" s="55">
        <v>70</v>
      </c>
      <c r="N502" s="55">
        <v>58</v>
      </c>
      <c r="O502" s="55">
        <v>65</v>
      </c>
      <c r="P502" s="55">
        <v>71</v>
      </c>
      <c r="Q502" s="101">
        <v>59</v>
      </c>
      <c r="R502" s="101">
        <v>65</v>
      </c>
      <c r="S502" s="101">
        <v>57</v>
      </c>
      <c r="T502" s="101">
        <v>59</v>
      </c>
    </row>
    <row r="503" spans="1:20" ht="17" thickBot="1" x14ac:dyDescent="0.25">
      <c r="A503" s="5">
        <v>4</v>
      </c>
      <c r="B503" s="52"/>
      <c r="C503" s="52"/>
      <c r="D503" s="52"/>
      <c r="E503" s="38">
        <v>41</v>
      </c>
      <c r="F503" s="55">
        <v>41</v>
      </c>
      <c r="G503" s="55">
        <v>45</v>
      </c>
      <c r="H503" s="55">
        <v>45</v>
      </c>
      <c r="I503" s="55">
        <v>39</v>
      </c>
      <c r="J503" s="55">
        <v>60</v>
      </c>
      <c r="K503" s="55">
        <v>57</v>
      </c>
      <c r="L503" s="55">
        <v>53</v>
      </c>
      <c r="M503" s="55">
        <v>59</v>
      </c>
      <c r="N503" s="55">
        <v>66</v>
      </c>
      <c r="O503" s="55">
        <v>58</v>
      </c>
      <c r="P503" s="55">
        <v>61</v>
      </c>
      <c r="Q503" s="101">
        <v>70</v>
      </c>
      <c r="R503" s="101">
        <v>57</v>
      </c>
      <c r="S503" s="101">
        <v>66</v>
      </c>
      <c r="T503" s="101">
        <v>52</v>
      </c>
    </row>
    <row r="504" spans="1:20" ht="17" thickBot="1" x14ac:dyDescent="0.25">
      <c r="A504" s="5">
        <v>5</v>
      </c>
      <c r="B504" s="52"/>
      <c r="C504" s="52"/>
      <c r="D504" s="52"/>
      <c r="E504" s="52"/>
      <c r="F504" s="55">
        <v>40</v>
      </c>
      <c r="G504" s="55">
        <v>41</v>
      </c>
      <c r="H504" s="55">
        <v>41</v>
      </c>
      <c r="I504" s="55">
        <v>41</v>
      </c>
      <c r="J504" s="55">
        <v>37</v>
      </c>
      <c r="K504" s="55">
        <v>60</v>
      </c>
      <c r="L504" s="55">
        <v>55</v>
      </c>
      <c r="M504" s="55">
        <v>52</v>
      </c>
      <c r="N504" s="55">
        <v>57</v>
      </c>
      <c r="O504" s="55">
        <v>65</v>
      </c>
      <c r="P504" s="55">
        <v>54</v>
      </c>
      <c r="Q504" s="101">
        <v>60</v>
      </c>
      <c r="R504" s="101">
        <v>67</v>
      </c>
      <c r="S504" s="101">
        <v>55</v>
      </c>
      <c r="T504" s="101">
        <v>62</v>
      </c>
    </row>
    <row r="505" spans="1:20" ht="17" thickBot="1" x14ac:dyDescent="0.25">
      <c r="A505" s="5">
        <v>6</v>
      </c>
      <c r="B505" s="38">
        <v>94</v>
      </c>
      <c r="C505" s="38">
        <v>90</v>
      </c>
      <c r="D505" s="38">
        <v>110</v>
      </c>
      <c r="E505" s="38">
        <v>90</v>
      </c>
      <c r="F505" s="55">
        <v>88</v>
      </c>
      <c r="G505" s="55">
        <v>115</v>
      </c>
      <c r="H505" s="55">
        <v>126</v>
      </c>
      <c r="I505" s="55">
        <v>98</v>
      </c>
      <c r="J505" s="55">
        <v>130</v>
      </c>
      <c r="K505" s="55">
        <v>113</v>
      </c>
      <c r="L505" s="55">
        <v>118</v>
      </c>
      <c r="M505" s="55">
        <v>114</v>
      </c>
      <c r="N505" s="55">
        <v>108</v>
      </c>
      <c r="O505" s="55">
        <v>118</v>
      </c>
      <c r="P505" s="55">
        <v>121</v>
      </c>
      <c r="Q505" s="101">
        <v>109</v>
      </c>
      <c r="R505" s="101">
        <v>118</v>
      </c>
      <c r="S505" s="101">
        <v>118</v>
      </c>
      <c r="T505" s="101">
        <v>97</v>
      </c>
    </row>
    <row r="506" spans="1:20" ht="17" thickBot="1" x14ac:dyDescent="0.25">
      <c r="A506" s="5">
        <v>7</v>
      </c>
      <c r="B506" s="38">
        <v>73</v>
      </c>
      <c r="C506" s="38">
        <v>93</v>
      </c>
      <c r="D506" s="38">
        <v>85</v>
      </c>
      <c r="E506" s="38">
        <v>103</v>
      </c>
      <c r="F506" s="55">
        <v>84</v>
      </c>
      <c r="G506" s="55">
        <v>82</v>
      </c>
      <c r="H506" s="55">
        <v>113</v>
      </c>
      <c r="I506" s="55">
        <v>116</v>
      </c>
      <c r="J506" s="55">
        <v>94</v>
      </c>
      <c r="K506" s="55">
        <v>119</v>
      </c>
      <c r="L506" s="55">
        <v>105</v>
      </c>
      <c r="M506" s="55">
        <v>112</v>
      </c>
      <c r="N506" s="55">
        <v>107</v>
      </c>
      <c r="O506" s="55">
        <v>104</v>
      </c>
      <c r="P506" s="55">
        <v>110</v>
      </c>
      <c r="Q506" s="101">
        <v>119</v>
      </c>
      <c r="R506" s="101">
        <v>102</v>
      </c>
      <c r="S506" s="101">
        <v>112</v>
      </c>
      <c r="T506" s="101">
        <v>113</v>
      </c>
    </row>
    <row r="507" spans="1:20" ht="17" thickBot="1" x14ac:dyDescent="0.25">
      <c r="A507" s="5">
        <v>8</v>
      </c>
      <c r="B507" s="38">
        <v>68</v>
      </c>
      <c r="C507" s="38">
        <v>61</v>
      </c>
      <c r="D507" s="38">
        <v>82</v>
      </c>
      <c r="E507" s="38">
        <v>73</v>
      </c>
      <c r="F507" s="55">
        <v>97</v>
      </c>
      <c r="G507" s="55">
        <v>74</v>
      </c>
      <c r="H507" s="55">
        <v>73</v>
      </c>
      <c r="I507" s="55">
        <v>107</v>
      </c>
      <c r="J507" s="55">
        <v>95</v>
      </c>
      <c r="K507" s="55">
        <v>83</v>
      </c>
      <c r="L507" s="55">
        <v>102</v>
      </c>
      <c r="M507" s="55">
        <v>93</v>
      </c>
      <c r="N507" s="55">
        <v>94</v>
      </c>
      <c r="O507" s="55">
        <v>98</v>
      </c>
      <c r="P507" s="55">
        <v>96</v>
      </c>
      <c r="Q507" s="101">
        <v>105</v>
      </c>
      <c r="R507" s="101">
        <v>109</v>
      </c>
      <c r="S507" s="101">
        <v>97</v>
      </c>
      <c r="T507" s="101">
        <v>104</v>
      </c>
    </row>
    <row r="508" spans="1:20" ht="17" thickBot="1" x14ac:dyDescent="0.25">
      <c r="A508" s="5">
        <v>9</v>
      </c>
      <c r="B508" s="38">
        <v>38</v>
      </c>
      <c r="C508" s="38">
        <v>55</v>
      </c>
      <c r="D508" s="38">
        <v>54</v>
      </c>
      <c r="E508" s="38">
        <v>77</v>
      </c>
      <c r="F508" s="55">
        <v>58</v>
      </c>
      <c r="G508" s="55">
        <v>81</v>
      </c>
      <c r="H508" s="55">
        <v>61</v>
      </c>
      <c r="I508" s="55">
        <v>61</v>
      </c>
      <c r="J508" s="55">
        <v>85</v>
      </c>
      <c r="K508" s="55">
        <v>89</v>
      </c>
      <c r="L508" s="55">
        <v>60</v>
      </c>
      <c r="M508" s="55">
        <v>72</v>
      </c>
      <c r="N508" s="55">
        <v>78</v>
      </c>
      <c r="O508" s="55">
        <v>85</v>
      </c>
      <c r="P508" s="55">
        <v>79</v>
      </c>
      <c r="Q508" s="101">
        <v>74</v>
      </c>
      <c r="R508" s="101">
        <v>89</v>
      </c>
      <c r="S508" s="101">
        <v>101</v>
      </c>
      <c r="T508" s="101">
        <v>81</v>
      </c>
    </row>
    <row r="509" spans="1:20" ht="17" thickBot="1" x14ac:dyDescent="0.25">
      <c r="A509" s="5">
        <v>10</v>
      </c>
      <c r="B509" s="38">
        <v>19</v>
      </c>
      <c r="C509" s="38">
        <v>39</v>
      </c>
      <c r="D509" s="38">
        <v>52</v>
      </c>
      <c r="E509" s="38">
        <v>46</v>
      </c>
      <c r="F509" s="55">
        <v>77</v>
      </c>
      <c r="G509" s="55">
        <v>52</v>
      </c>
      <c r="H509" s="55">
        <v>76</v>
      </c>
      <c r="I509" s="55">
        <v>47</v>
      </c>
      <c r="J509" s="55">
        <v>50</v>
      </c>
      <c r="K509" s="55">
        <v>83</v>
      </c>
      <c r="L509" s="55">
        <v>88</v>
      </c>
      <c r="M509" s="55">
        <v>52</v>
      </c>
      <c r="N509" s="55">
        <v>64</v>
      </c>
      <c r="O509" s="55">
        <v>72</v>
      </c>
      <c r="P509" s="55">
        <v>80</v>
      </c>
      <c r="Q509" s="101">
        <v>78</v>
      </c>
      <c r="R509" s="101">
        <v>73</v>
      </c>
      <c r="S509" s="101">
        <v>89</v>
      </c>
      <c r="T509" s="101">
        <v>96</v>
      </c>
    </row>
    <row r="510" spans="1:20" ht="17" thickBot="1" x14ac:dyDescent="0.25">
      <c r="A510" s="5">
        <v>11</v>
      </c>
      <c r="B510" s="38">
        <v>24</v>
      </c>
      <c r="C510" s="38">
        <v>13</v>
      </c>
      <c r="D510" s="38">
        <v>36</v>
      </c>
      <c r="E510" s="38">
        <v>53</v>
      </c>
      <c r="F510" s="55">
        <v>46</v>
      </c>
      <c r="G510" s="55">
        <v>74</v>
      </c>
      <c r="H510" s="55">
        <v>48</v>
      </c>
      <c r="I510" s="55">
        <v>68</v>
      </c>
      <c r="J510" s="55">
        <v>44</v>
      </c>
      <c r="K510" s="55">
        <v>48</v>
      </c>
      <c r="L510" s="55">
        <v>76</v>
      </c>
      <c r="M510" s="55">
        <v>85</v>
      </c>
      <c r="N510" s="55">
        <v>51</v>
      </c>
      <c r="O510" s="55">
        <v>67</v>
      </c>
      <c r="P510" s="55">
        <v>72</v>
      </c>
      <c r="Q510" s="101">
        <v>74</v>
      </c>
      <c r="R510" s="101">
        <v>73</v>
      </c>
      <c r="S510" s="101">
        <v>70</v>
      </c>
      <c r="T510" s="101">
        <v>60</v>
      </c>
    </row>
    <row r="511" spans="1:20" ht="17" thickBot="1" x14ac:dyDescent="0.25">
      <c r="A511" s="5">
        <v>12</v>
      </c>
      <c r="B511" s="38">
        <v>10</v>
      </c>
      <c r="C511" s="38">
        <v>23</v>
      </c>
      <c r="D511" s="38">
        <v>18</v>
      </c>
      <c r="E511" s="38">
        <v>36</v>
      </c>
      <c r="F511" s="55">
        <v>43</v>
      </c>
      <c r="G511" s="55">
        <v>43</v>
      </c>
      <c r="H511" s="55">
        <v>69</v>
      </c>
      <c r="I511" s="55">
        <v>46</v>
      </c>
      <c r="J511" s="55">
        <v>60</v>
      </c>
      <c r="K511" s="55">
        <v>48</v>
      </c>
      <c r="L511" s="55">
        <v>43</v>
      </c>
      <c r="M511" s="55">
        <v>74</v>
      </c>
      <c r="N511" s="55">
        <v>82</v>
      </c>
      <c r="O511" s="55">
        <v>48</v>
      </c>
      <c r="P511" s="55">
        <v>63</v>
      </c>
      <c r="Q511" s="101">
        <v>73</v>
      </c>
      <c r="R511" s="101">
        <v>72</v>
      </c>
      <c r="S511" s="101">
        <v>73</v>
      </c>
      <c r="T511" s="101">
        <v>59</v>
      </c>
    </row>
    <row r="512" spans="1:20" ht="18" thickBot="1" x14ac:dyDescent="0.25">
      <c r="A512" s="5" t="s">
        <v>13</v>
      </c>
      <c r="B512" s="38"/>
      <c r="C512" s="38"/>
      <c r="D512" s="38"/>
      <c r="E512" s="38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103"/>
    </row>
    <row r="513" spans="1:20" ht="35" thickBot="1" x14ac:dyDescent="0.25">
      <c r="A513" s="16" t="s">
        <v>14</v>
      </c>
      <c r="B513" s="58">
        <f>SUM(B499:B511)</f>
        <v>416</v>
      </c>
      <c r="C513" s="58">
        <f>SUM(C499:C511)</f>
        <v>510</v>
      </c>
      <c r="D513" s="58">
        <f>SUM(D499:D511)</f>
        <v>624</v>
      </c>
      <c r="E513" s="58">
        <f>SUM(E499:E511)</f>
        <v>700</v>
      </c>
      <c r="F513" s="58">
        <f t="shared" ref="F513:K513" si="299">SUM(F499:F511)</f>
        <v>774</v>
      </c>
      <c r="G513" s="58">
        <f t="shared" si="299"/>
        <v>823</v>
      </c>
      <c r="H513" s="58">
        <f t="shared" si="299"/>
        <v>883</v>
      </c>
      <c r="I513" s="58">
        <f t="shared" si="299"/>
        <v>881</v>
      </c>
      <c r="J513" s="58">
        <f t="shared" si="299"/>
        <v>923</v>
      </c>
      <c r="K513" s="58">
        <f t="shared" si="299"/>
        <v>972</v>
      </c>
      <c r="L513" s="58">
        <f t="shared" ref="L513:Q513" si="300">SUM(L499:L511)</f>
        <v>977</v>
      </c>
      <c r="M513" s="58">
        <f t="shared" si="300"/>
        <v>984</v>
      </c>
      <c r="N513" s="58">
        <f t="shared" si="300"/>
        <v>972</v>
      </c>
      <c r="O513" s="58">
        <f t="shared" si="300"/>
        <v>993</v>
      </c>
      <c r="P513" s="58">
        <f t="shared" si="300"/>
        <v>998</v>
      </c>
      <c r="Q513" s="58">
        <f t="shared" si="300"/>
        <v>1011</v>
      </c>
      <c r="R513" s="58">
        <f t="shared" ref="R513:S513" si="301">SUM(R499:R511)</f>
        <v>1010</v>
      </c>
      <c r="S513" s="58">
        <f t="shared" si="301"/>
        <v>1025</v>
      </c>
      <c r="T513" s="105">
        <f t="shared" ref="T513" si="302">SUM(T499:T511)</f>
        <v>966</v>
      </c>
    </row>
    <row r="514" spans="1:20" ht="52" thickBot="1" x14ac:dyDescent="0.25">
      <c r="A514" s="16" t="s">
        <v>28</v>
      </c>
      <c r="B514" s="48"/>
      <c r="C514" s="59">
        <f>((C513-B513)/B513)</f>
        <v>0.22596153846153846</v>
      </c>
      <c r="D514" s="59">
        <f>((D513-C513)/C513)</f>
        <v>0.22352941176470589</v>
      </c>
      <c r="E514" s="59">
        <f>((E513-D513)/D513)</f>
        <v>0.12179487179487179</v>
      </c>
      <c r="F514" s="59">
        <f>((F513-E513)/E513)</f>
        <v>0.10571428571428572</v>
      </c>
      <c r="G514" s="59">
        <f t="shared" ref="G514:T514" si="303">((G513-F513)/F513)</f>
        <v>6.3307493540051676E-2</v>
      </c>
      <c r="H514" s="59">
        <f t="shared" si="303"/>
        <v>7.2904009720534624E-2</v>
      </c>
      <c r="I514" s="59">
        <f t="shared" si="303"/>
        <v>-2.2650056625141564E-3</v>
      </c>
      <c r="J514" s="59">
        <f t="shared" si="303"/>
        <v>4.7673098751418841E-2</v>
      </c>
      <c r="K514" s="59">
        <f t="shared" si="303"/>
        <v>5.3087757313109427E-2</v>
      </c>
      <c r="L514" s="59">
        <f t="shared" si="303"/>
        <v>5.1440329218106996E-3</v>
      </c>
      <c r="M514" s="59">
        <f t="shared" si="303"/>
        <v>7.164790174002047E-3</v>
      </c>
      <c r="N514" s="59">
        <f t="shared" si="303"/>
        <v>-1.2195121951219513E-2</v>
      </c>
      <c r="O514" s="59">
        <f t="shared" si="303"/>
        <v>2.1604938271604937E-2</v>
      </c>
      <c r="P514" s="59">
        <f t="shared" si="303"/>
        <v>5.0352467270896274E-3</v>
      </c>
      <c r="Q514" s="59">
        <f t="shared" si="303"/>
        <v>1.3026052104208416E-2</v>
      </c>
      <c r="R514" s="59">
        <f t="shared" si="303"/>
        <v>-9.8911968348170125E-4</v>
      </c>
      <c r="S514" s="59">
        <f t="shared" si="303"/>
        <v>1.4851485148514851E-2</v>
      </c>
      <c r="T514" s="59">
        <f t="shared" si="303"/>
        <v>-5.75609756097561E-2</v>
      </c>
    </row>
    <row r="515" spans="1:20" ht="69" thickBot="1" x14ac:dyDescent="0.25">
      <c r="A515" s="16" t="s">
        <v>16</v>
      </c>
      <c r="B515" s="59"/>
      <c r="C515" s="59"/>
      <c r="D515" s="59"/>
      <c r="E515" s="59"/>
      <c r="F515" s="59"/>
      <c r="G515" s="59">
        <f t="shared" ref="G515:T515" si="304">(G513-B513)/B513</f>
        <v>0.97836538461538458</v>
      </c>
      <c r="H515" s="59">
        <f t="shared" si="304"/>
        <v>0.7313725490196078</v>
      </c>
      <c r="I515" s="59">
        <f t="shared" si="304"/>
        <v>0.41185897435897434</v>
      </c>
      <c r="J515" s="59">
        <f t="shared" si="304"/>
        <v>0.31857142857142856</v>
      </c>
      <c r="K515" s="59">
        <f t="shared" si="304"/>
        <v>0.2558139534883721</v>
      </c>
      <c r="L515" s="59">
        <f t="shared" si="304"/>
        <v>0.18712029161603888</v>
      </c>
      <c r="M515" s="59">
        <f t="shared" si="304"/>
        <v>0.1143827859569649</v>
      </c>
      <c r="N515" s="59">
        <f t="shared" si="304"/>
        <v>0.10329171396140749</v>
      </c>
      <c r="O515" s="59">
        <f t="shared" si="304"/>
        <v>7.5839653304442034E-2</v>
      </c>
      <c r="P515" s="59">
        <f t="shared" si="304"/>
        <v>2.6748971193415638E-2</v>
      </c>
      <c r="Q515" s="59">
        <f t="shared" si="304"/>
        <v>3.4800409416581371E-2</v>
      </c>
      <c r="R515" s="59">
        <f t="shared" si="304"/>
        <v>2.6422764227642278E-2</v>
      </c>
      <c r="S515" s="59">
        <f t="shared" si="304"/>
        <v>5.4526748971193417E-2</v>
      </c>
      <c r="T515" s="59">
        <f t="shared" si="304"/>
        <v>-2.7190332326283987E-2</v>
      </c>
    </row>
    <row r="516" spans="1:20" ht="86" thickBot="1" x14ac:dyDescent="0.25">
      <c r="A516" s="16" t="s">
        <v>17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>
        <f t="shared" ref="L516:T516" si="305">(L513-B513)/B513</f>
        <v>1.3485576923076923</v>
      </c>
      <c r="M516" s="59">
        <f t="shared" si="305"/>
        <v>0.92941176470588238</v>
      </c>
      <c r="N516" s="59">
        <f t="shared" si="305"/>
        <v>0.55769230769230771</v>
      </c>
      <c r="O516" s="59">
        <f t="shared" si="305"/>
        <v>0.41857142857142859</v>
      </c>
      <c r="P516" s="59">
        <f t="shared" si="305"/>
        <v>0.28940568475452194</v>
      </c>
      <c r="Q516" s="59">
        <f t="shared" si="305"/>
        <v>0.22843256379100851</v>
      </c>
      <c r="R516" s="59">
        <f t="shared" si="305"/>
        <v>0.14382785956964891</v>
      </c>
      <c r="S516" s="59">
        <f t="shared" si="305"/>
        <v>0.16345062429057888</v>
      </c>
      <c r="T516" s="59">
        <f t="shared" si="305"/>
        <v>4.6587215601300108E-2</v>
      </c>
    </row>
    <row r="517" spans="1:20" ht="35" thickBot="1" x14ac:dyDescent="0.25">
      <c r="A517" s="16" t="s">
        <v>18</v>
      </c>
      <c r="B517" s="53">
        <v>7489</v>
      </c>
      <c r="C517" s="53">
        <v>7519</v>
      </c>
      <c r="D517" s="53">
        <v>7374</v>
      </c>
      <c r="E517" s="53">
        <v>7417</v>
      </c>
      <c r="F517" s="53">
        <v>7394</v>
      </c>
      <c r="G517" s="29">
        <v>7434</v>
      </c>
      <c r="H517" s="29">
        <v>7128</v>
      </c>
      <c r="I517" s="29">
        <v>7559</v>
      </c>
      <c r="J517" s="29">
        <v>7584</v>
      </c>
      <c r="K517" s="29">
        <v>7548</v>
      </c>
      <c r="L517" s="29">
        <v>7663</v>
      </c>
      <c r="M517" s="29">
        <v>7417</v>
      </c>
      <c r="N517" s="29">
        <v>7732</v>
      </c>
      <c r="O517" s="29">
        <v>7633</v>
      </c>
      <c r="P517" s="29">
        <v>7776</v>
      </c>
      <c r="Q517" s="29">
        <v>7700</v>
      </c>
      <c r="R517" s="29">
        <v>7705</v>
      </c>
      <c r="S517" s="29">
        <v>7778</v>
      </c>
      <c r="T517" s="29">
        <v>6573</v>
      </c>
    </row>
    <row r="518" spans="1:20" ht="69" thickBot="1" x14ac:dyDescent="0.25">
      <c r="A518" s="16" t="s">
        <v>19</v>
      </c>
      <c r="B518" s="59"/>
      <c r="C518" s="59">
        <f t="shared" ref="C518:L518" si="306">(C517-B517)/B517</f>
        <v>4.0058752837494995E-3</v>
      </c>
      <c r="D518" s="59">
        <f t="shared" si="306"/>
        <v>-1.9284479319058384E-2</v>
      </c>
      <c r="E518" s="59">
        <f t="shared" si="306"/>
        <v>5.8312991592080286E-3</v>
      </c>
      <c r="F518" s="59">
        <f t="shared" si="306"/>
        <v>-3.1009842254280705E-3</v>
      </c>
      <c r="G518" s="59">
        <f t="shared" si="306"/>
        <v>5.4097917230186638E-3</v>
      </c>
      <c r="H518" s="59">
        <f t="shared" si="306"/>
        <v>-4.1162227602905568E-2</v>
      </c>
      <c r="I518" s="59">
        <f t="shared" si="306"/>
        <v>6.0465768799102135E-2</v>
      </c>
      <c r="J518" s="59">
        <f t="shared" si="306"/>
        <v>3.307315782510914E-3</v>
      </c>
      <c r="K518" s="59">
        <f t="shared" si="306"/>
        <v>-4.7468354430379748E-3</v>
      </c>
      <c r="L518" s="59">
        <f t="shared" si="306"/>
        <v>1.523582405935347E-2</v>
      </c>
      <c r="M518" s="59">
        <f t="shared" ref="M518:T518" si="307">(M517-L517)/L517</f>
        <v>-3.210230980033929E-2</v>
      </c>
      <c r="N518" s="59">
        <f t="shared" si="307"/>
        <v>4.2470001348254009E-2</v>
      </c>
      <c r="O518" s="59">
        <f t="shared" si="307"/>
        <v>-1.28039317123642E-2</v>
      </c>
      <c r="P518" s="59">
        <f t="shared" si="307"/>
        <v>1.873444255207651E-2</v>
      </c>
      <c r="Q518" s="59">
        <f t="shared" si="307"/>
        <v>-9.7736625514403298E-3</v>
      </c>
      <c r="R518" s="59">
        <f t="shared" si="307"/>
        <v>6.4935064935064935E-4</v>
      </c>
      <c r="S518" s="59">
        <f t="shared" si="307"/>
        <v>9.4743672939649574E-3</v>
      </c>
      <c r="T518" s="59">
        <f t="shared" si="307"/>
        <v>-0.15492414502442786</v>
      </c>
    </row>
    <row r="519" spans="1:20" ht="69" thickBot="1" x14ac:dyDescent="0.25">
      <c r="A519" s="16" t="s">
        <v>20</v>
      </c>
      <c r="B519" s="59"/>
      <c r="C519" s="59"/>
      <c r="D519" s="59"/>
      <c r="E519" s="59"/>
      <c r="F519" s="59"/>
      <c r="G519" s="59">
        <f t="shared" ref="G519:L519" si="308">(G517-B517)/B517</f>
        <v>-7.3441046868740817E-3</v>
      </c>
      <c r="H519" s="59">
        <f t="shared" si="308"/>
        <v>-5.2001595956909161E-2</v>
      </c>
      <c r="I519" s="59">
        <f t="shared" si="308"/>
        <v>2.508814754542989E-2</v>
      </c>
      <c r="J519" s="59">
        <f t="shared" si="308"/>
        <v>2.2515841984629904E-2</v>
      </c>
      <c r="K519" s="59">
        <f t="shared" si="308"/>
        <v>2.0827698133621855E-2</v>
      </c>
      <c r="L519" s="59">
        <f t="shared" si="308"/>
        <v>3.0804412160344363E-2</v>
      </c>
      <c r="M519" s="59">
        <f t="shared" ref="M519:T519" si="309">(M517-H517)/H517</f>
        <v>4.054433221099888E-2</v>
      </c>
      <c r="N519" s="59">
        <f t="shared" si="309"/>
        <v>2.2886625214975524E-2</v>
      </c>
      <c r="O519" s="59">
        <f t="shared" si="309"/>
        <v>6.4609704641350211E-3</v>
      </c>
      <c r="P519" s="59">
        <f t="shared" si="309"/>
        <v>3.0206677265500796E-2</v>
      </c>
      <c r="Q519" s="59">
        <f t="shared" si="309"/>
        <v>4.8283961894819262E-3</v>
      </c>
      <c r="R519" s="59">
        <f t="shared" si="309"/>
        <v>3.8829715518403668E-2</v>
      </c>
      <c r="S519" s="59">
        <f t="shared" si="309"/>
        <v>5.94930160372478E-3</v>
      </c>
      <c r="T519" s="59">
        <f t="shared" si="309"/>
        <v>-0.13887069304336433</v>
      </c>
    </row>
    <row r="520" spans="1:20" ht="86" thickBot="1" x14ac:dyDescent="0.25">
      <c r="A520" s="16" t="s">
        <v>21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>
        <f t="shared" ref="L520:T520" si="310">(L517-B517)/B517</f>
        <v>2.3234076645747094E-2</v>
      </c>
      <c r="M520" s="59">
        <f t="shared" si="310"/>
        <v>-1.3565633727889347E-2</v>
      </c>
      <c r="N520" s="59">
        <f t="shared" si="310"/>
        <v>4.8548955790615675E-2</v>
      </c>
      <c r="O520" s="59">
        <f t="shared" si="310"/>
        <v>2.9122286638802751E-2</v>
      </c>
      <c r="P520" s="59">
        <f t="shared" si="310"/>
        <v>5.166351095482824E-2</v>
      </c>
      <c r="Q520" s="59">
        <f t="shared" si="310"/>
        <v>3.5781544256120526E-2</v>
      </c>
      <c r="R520" s="59">
        <f t="shared" si="310"/>
        <v>8.0948372615039288E-2</v>
      </c>
      <c r="S520" s="59">
        <f t="shared" si="310"/>
        <v>2.8972086254795609E-2</v>
      </c>
      <c r="T520" s="59">
        <f t="shared" si="310"/>
        <v>-0.13330696202531644</v>
      </c>
    </row>
    <row r="521" spans="1:20" ht="52" thickBot="1" x14ac:dyDescent="0.25">
      <c r="A521" s="16" t="s">
        <v>22</v>
      </c>
      <c r="B521" s="59">
        <f>B513/B517</f>
        <v>5.5548137267993056E-2</v>
      </c>
      <c r="C521" s="59">
        <f>C513/C517</f>
        <v>6.782816863944674E-2</v>
      </c>
      <c r="D521" s="59">
        <f>D513/D517</f>
        <v>8.462164361269324E-2</v>
      </c>
      <c r="E521" s="59">
        <f>E513/E517</f>
        <v>9.4377780773897801E-2</v>
      </c>
      <c r="F521" s="59">
        <f>F513/F517</f>
        <v>0.10467946984041114</v>
      </c>
      <c r="G521" s="59">
        <f t="shared" ref="G521:M521" si="311">G513/G517</f>
        <v>0.11070755986010224</v>
      </c>
      <c r="H521" s="59">
        <f t="shared" si="311"/>
        <v>0.12387766554433222</v>
      </c>
      <c r="I521" s="59">
        <f t="shared" si="311"/>
        <v>0.11654980817568461</v>
      </c>
      <c r="J521" s="59">
        <f t="shared" si="311"/>
        <v>0.1217035864978903</v>
      </c>
      <c r="K521" s="59">
        <f t="shared" si="311"/>
        <v>0.12877583465818759</v>
      </c>
      <c r="L521" s="59">
        <f t="shared" si="311"/>
        <v>0.12749575884118491</v>
      </c>
      <c r="M521" s="59">
        <f t="shared" si="311"/>
        <v>0.13266819468787919</v>
      </c>
      <c r="N521" s="59">
        <f t="shared" ref="N521:O521" si="312">N513/N517</f>
        <v>0.12571132953957578</v>
      </c>
      <c r="O521" s="59">
        <f t="shared" si="312"/>
        <v>0.13009301716232149</v>
      </c>
      <c r="P521" s="59">
        <f t="shared" ref="P521:Q521" si="313">P513/P517</f>
        <v>0.12834362139917696</v>
      </c>
      <c r="Q521" s="59">
        <f t="shared" si="313"/>
        <v>0.1312987012987013</v>
      </c>
      <c r="R521" s="59">
        <f t="shared" ref="R521:S521" si="314">R513/R517</f>
        <v>0.13108371187540557</v>
      </c>
      <c r="S521" s="59">
        <f t="shared" si="314"/>
        <v>0.13178194908716895</v>
      </c>
      <c r="T521" s="59">
        <f t="shared" ref="T521" si="315">T513/T517</f>
        <v>0.14696485623003194</v>
      </c>
    </row>
    <row r="522" spans="1:20" ht="69" thickBot="1" x14ac:dyDescent="0.25">
      <c r="A522" s="16" t="s">
        <v>23</v>
      </c>
      <c r="B522" s="59"/>
      <c r="C522" s="59">
        <f t="shared" ref="C522:K522" si="316">(C521-B521)</f>
        <v>1.2280031371453684E-2</v>
      </c>
      <c r="D522" s="59">
        <f t="shared" si="316"/>
        <v>1.67934749732465E-2</v>
      </c>
      <c r="E522" s="59">
        <f t="shared" si="316"/>
        <v>9.7561371612045616E-3</v>
      </c>
      <c r="F522" s="59">
        <f t="shared" si="316"/>
        <v>1.0301689066513339E-2</v>
      </c>
      <c r="G522" s="59">
        <f t="shared" si="316"/>
        <v>6.0280900196910958E-3</v>
      </c>
      <c r="H522" s="59">
        <f t="shared" si="316"/>
        <v>1.317010568422998E-2</v>
      </c>
      <c r="I522" s="59">
        <f t="shared" si="316"/>
        <v>-7.3278573686476056E-3</v>
      </c>
      <c r="J522" s="59">
        <f t="shared" si="316"/>
        <v>5.1537783222056904E-3</v>
      </c>
      <c r="K522" s="59">
        <f t="shared" si="316"/>
        <v>7.0722481602972925E-3</v>
      </c>
      <c r="L522" s="59">
        <f t="shared" ref="L522:T522" si="317">(L521-K521)</f>
        <v>-1.2800758170026794E-3</v>
      </c>
      <c r="M522" s="59">
        <f t="shared" si="317"/>
        <v>5.1724358466942733E-3</v>
      </c>
      <c r="N522" s="59">
        <f t="shared" si="317"/>
        <v>-6.9568651483034039E-3</v>
      </c>
      <c r="O522" s="59">
        <f t="shared" si="317"/>
        <v>4.3816876227457113E-3</v>
      </c>
      <c r="P522" s="59">
        <f t="shared" si="317"/>
        <v>-1.7493957631445345E-3</v>
      </c>
      <c r="Q522" s="59">
        <f t="shared" si="317"/>
        <v>2.9550798995243432E-3</v>
      </c>
      <c r="R522" s="59">
        <f t="shared" si="317"/>
        <v>-2.1498942329573056E-4</v>
      </c>
      <c r="S522" s="59">
        <f t="shared" si="317"/>
        <v>6.9823721176337505E-4</v>
      </c>
      <c r="T522" s="59">
        <f t="shared" si="317"/>
        <v>1.5182907142862995E-2</v>
      </c>
    </row>
    <row r="523" spans="1:20" ht="69" thickBot="1" x14ac:dyDescent="0.25">
      <c r="A523" s="16" t="s">
        <v>24</v>
      </c>
      <c r="B523" s="59"/>
      <c r="C523" s="59"/>
      <c r="D523" s="59"/>
      <c r="E523" s="59"/>
      <c r="F523" s="59"/>
      <c r="G523" s="59">
        <f>G521-B521</f>
        <v>5.5159422592109181E-2</v>
      </c>
      <c r="H523" s="59">
        <f t="shared" ref="H523:K523" si="318">H521-C521</f>
        <v>5.6049496904885476E-2</v>
      </c>
      <c r="I523" s="59">
        <f t="shared" si="318"/>
        <v>3.1928164562991371E-2</v>
      </c>
      <c r="J523" s="59">
        <f t="shared" si="318"/>
        <v>2.73258057239925E-2</v>
      </c>
      <c r="K523" s="59">
        <f t="shared" si="318"/>
        <v>2.4096364817776453E-2</v>
      </c>
      <c r="L523" s="59">
        <f t="shared" ref="L523:T523" si="319">L521-G521</f>
        <v>1.6788198981082678E-2</v>
      </c>
      <c r="M523" s="59">
        <f t="shared" si="319"/>
        <v>8.7905291435469712E-3</v>
      </c>
      <c r="N523" s="59">
        <f t="shared" si="319"/>
        <v>9.161521363891173E-3</v>
      </c>
      <c r="O523" s="59">
        <f t="shared" si="319"/>
        <v>8.3894306644311939E-3</v>
      </c>
      <c r="P523" s="59">
        <f t="shared" si="319"/>
        <v>-4.3221325901063312E-4</v>
      </c>
      <c r="Q523" s="59">
        <f t="shared" si="319"/>
        <v>3.8029424575163895E-3</v>
      </c>
      <c r="R523" s="59">
        <f t="shared" si="319"/>
        <v>-1.5844828124736143E-3</v>
      </c>
      <c r="S523" s="59">
        <f t="shared" si="319"/>
        <v>6.0706195475931646E-3</v>
      </c>
      <c r="T523" s="59">
        <f t="shared" si="319"/>
        <v>1.6871839067710448E-2</v>
      </c>
    </row>
    <row r="524" spans="1:20" ht="69" thickBot="1" x14ac:dyDescent="0.25">
      <c r="A524" s="16" t="s">
        <v>25</v>
      </c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>
        <f t="shared" ref="L524:T524" si="320">L521-B521</f>
        <v>7.1947621573191858E-2</v>
      </c>
      <c r="M524" s="59">
        <f t="shared" si="320"/>
        <v>6.4840026048432448E-2</v>
      </c>
      <c r="N524" s="59">
        <f t="shared" si="320"/>
        <v>4.1089685926882544E-2</v>
      </c>
      <c r="O524" s="59">
        <f t="shared" si="320"/>
        <v>3.5715236388423693E-2</v>
      </c>
      <c r="P524" s="59">
        <f t="shared" si="320"/>
        <v>2.366415155876582E-2</v>
      </c>
      <c r="Q524" s="59">
        <f t="shared" si="320"/>
        <v>2.0591141438599067E-2</v>
      </c>
      <c r="R524" s="59">
        <f t="shared" si="320"/>
        <v>7.2060463310733569E-3</v>
      </c>
      <c r="S524" s="59">
        <f t="shared" si="320"/>
        <v>1.5232140911484338E-2</v>
      </c>
      <c r="T524" s="59">
        <f t="shared" si="320"/>
        <v>2.5261269732141642E-2</v>
      </c>
    </row>
    <row r="528" spans="1:20" ht="16" x14ac:dyDescent="0.2">
      <c r="A528" s="40" t="s">
        <v>63</v>
      </c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2"/>
      <c r="N528" s="42"/>
    </row>
    <row r="529" spans="1:20" ht="17" thickBo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20" ht="18" thickBot="1" x14ac:dyDescent="0.25">
      <c r="A530" s="10"/>
      <c r="B530" s="10" t="s">
        <v>0</v>
      </c>
      <c r="C530" s="10" t="s">
        <v>1</v>
      </c>
      <c r="D530" s="10" t="s">
        <v>2</v>
      </c>
      <c r="E530" s="10" t="s">
        <v>3</v>
      </c>
      <c r="F530" s="10" t="s">
        <v>4</v>
      </c>
      <c r="G530" s="10" t="s">
        <v>5</v>
      </c>
      <c r="H530" s="10" t="s">
        <v>6</v>
      </c>
      <c r="I530" s="10" t="s">
        <v>7</v>
      </c>
      <c r="J530" s="10" t="s">
        <v>8</v>
      </c>
      <c r="K530" s="10" t="s">
        <v>9</v>
      </c>
      <c r="L530" s="10" t="s">
        <v>10</v>
      </c>
      <c r="M530" s="10" t="s">
        <v>30</v>
      </c>
      <c r="N530" s="10" t="s">
        <v>36</v>
      </c>
      <c r="O530" s="10" t="s">
        <v>39</v>
      </c>
      <c r="P530" s="10" t="s">
        <v>40</v>
      </c>
      <c r="Q530" s="10" t="s">
        <v>41</v>
      </c>
      <c r="R530" s="10" t="s">
        <v>42</v>
      </c>
      <c r="S530" s="10" t="s">
        <v>43</v>
      </c>
      <c r="T530" s="10" t="s">
        <v>46</v>
      </c>
    </row>
    <row r="531" spans="1:20" ht="18" thickBot="1" x14ac:dyDescent="0.25">
      <c r="A531" s="5" t="s">
        <v>11</v>
      </c>
      <c r="B531" s="31">
        <v>179</v>
      </c>
      <c r="C531" s="31">
        <v>186</v>
      </c>
      <c r="D531" s="31">
        <v>204</v>
      </c>
      <c r="E531" s="31">
        <v>216</v>
      </c>
      <c r="F531" s="13">
        <v>204</v>
      </c>
      <c r="G531" s="13">
        <v>204</v>
      </c>
      <c r="H531" s="13">
        <v>203</v>
      </c>
      <c r="I531" s="13">
        <v>203</v>
      </c>
      <c r="J531" s="13">
        <v>207</v>
      </c>
      <c r="K531" s="13">
        <v>220</v>
      </c>
      <c r="L531" s="13">
        <v>230</v>
      </c>
      <c r="M531" s="13">
        <v>218</v>
      </c>
      <c r="N531" s="13">
        <v>220</v>
      </c>
      <c r="O531" s="13">
        <v>215</v>
      </c>
      <c r="P531" s="13">
        <v>200</v>
      </c>
      <c r="Q531" s="13">
        <v>198</v>
      </c>
      <c r="R531" s="13">
        <v>196</v>
      </c>
      <c r="S531" s="13">
        <v>196</v>
      </c>
      <c r="T531" s="113">
        <v>197</v>
      </c>
    </row>
    <row r="532" spans="1:20" ht="17" thickBot="1" x14ac:dyDescent="0.25">
      <c r="A532" s="5">
        <v>1</v>
      </c>
      <c r="B532" s="31">
        <v>163</v>
      </c>
      <c r="C532" s="31">
        <v>202</v>
      </c>
      <c r="D532" s="31">
        <v>207</v>
      </c>
      <c r="E532" s="31">
        <v>201</v>
      </c>
      <c r="F532" s="13">
        <v>206</v>
      </c>
      <c r="G532" s="13">
        <v>200</v>
      </c>
      <c r="H532" s="13">
        <v>199</v>
      </c>
      <c r="I532" s="13">
        <v>193</v>
      </c>
      <c r="J532" s="13">
        <v>215</v>
      </c>
      <c r="K532" s="13">
        <v>224</v>
      </c>
      <c r="L532" s="13">
        <v>229</v>
      </c>
      <c r="M532" s="13">
        <v>243</v>
      </c>
      <c r="N532" s="13">
        <v>226</v>
      </c>
      <c r="O532" s="13">
        <v>242</v>
      </c>
      <c r="P532" s="13">
        <v>220</v>
      </c>
      <c r="Q532" s="101">
        <v>213</v>
      </c>
      <c r="R532" s="101">
        <v>213</v>
      </c>
      <c r="S532" s="101">
        <v>210</v>
      </c>
      <c r="T532" s="101">
        <v>208</v>
      </c>
    </row>
    <row r="533" spans="1:20" ht="17" thickBot="1" x14ac:dyDescent="0.25">
      <c r="A533" s="5">
        <v>2</v>
      </c>
      <c r="B533" s="31">
        <v>124</v>
      </c>
      <c r="C533" s="31">
        <v>143</v>
      </c>
      <c r="D533" s="31">
        <v>186</v>
      </c>
      <c r="E533" s="31">
        <v>192</v>
      </c>
      <c r="F533" s="13">
        <v>192</v>
      </c>
      <c r="G533" s="13">
        <v>199</v>
      </c>
      <c r="H533" s="13">
        <v>193</v>
      </c>
      <c r="I533" s="13">
        <v>185</v>
      </c>
      <c r="J533" s="13">
        <v>179</v>
      </c>
      <c r="K533" s="13">
        <v>201</v>
      </c>
      <c r="L533" s="13">
        <v>206</v>
      </c>
      <c r="M533" s="13">
        <v>208</v>
      </c>
      <c r="N533" s="13">
        <v>226</v>
      </c>
      <c r="O533" s="13">
        <v>213</v>
      </c>
      <c r="P533" s="13">
        <v>218</v>
      </c>
      <c r="Q533" s="101">
        <v>204</v>
      </c>
      <c r="R533" s="101">
        <v>202</v>
      </c>
      <c r="S533" s="101">
        <v>201</v>
      </c>
      <c r="T533" s="101">
        <v>198</v>
      </c>
    </row>
    <row r="534" spans="1:20" ht="17" thickBot="1" x14ac:dyDescent="0.25">
      <c r="A534" s="5">
        <v>3</v>
      </c>
      <c r="B534" s="31">
        <v>106</v>
      </c>
      <c r="C534" s="31">
        <v>112</v>
      </c>
      <c r="D534" s="31">
        <v>136</v>
      </c>
      <c r="E534" s="31">
        <v>175</v>
      </c>
      <c r="F534" s="13">
        <v>174</v>
      </c>
      <c r="G534" s="13">
        <v>184</v>
      </c>
      <c r="H534" s="13">
        <v>188</v>
      </c>
      <c r="I534" s="13">
        <v>171</v>
      </c>
      <c r="J534" s="13">
        <v>183</v>
      </c>
      <c r="K534" s="13">
        <v>170</v>
      </c>
      <c r="L534" s="13">
        <v>192</v>
      </c>
      <c r="M534" s="13">
        <v>196</v>
      </c>
      <c r="N534" s="13">
        <v>204</v>
      </c>
      <c r="O534" s="13">
        <v>213</v>
      </c>
      <c r="P534" s="13">
        <v>200</v>
      </c>
      <c r="Q534" s="101">
        <v>202</v>
      </c>
      <c r="R534" s="101">
        <v>190</v>
      </c>
      <c r="S534" s="101">
        <v>189</v>
      </c>
      <c r="T534" s="101">
        <v>183</v>
      </c>
    </row>
    <row r="535" spans="1:20" ht="17" thickBot="1" x14ac:dyDescent="0.25">
      <c r="A535" s="5">
        <v>4</v>
      </c>
      <c r="B535" s="31">
        <v>85</v>
      </c>
      <c r="C535" s="31">
        <v>101</v>
      </c>
      <c r="D535" s="31">
        <v>107</v>
      </c>
      <c r="E535" s="31">
        <v>128</v>
      </c>
      <c r="F535" s="13">
        <v>163</v>
      </c>
      <c r="G535" s="13">
        <v>153</v>
      </c>
      <c r="H535" s="13">
        <v>172</v>
      </c>
      <c r="I535" s="13">
        <v>173</v>
      </c>
      <c r="J535" s="13">
        <v>161</v>
      </c>
      <c r="K535" s="13">
        <v>177</v>
      </c>
      <c r="L535" s="13">
        <v>165</v>
      </c>
      <c r="M535" s="13">
        <v>177</v>
      </c>
      <c r="N535" s="13">
        <v>178</v>
      </c>
      <c r="O535" s="13">
        <v>188</v>
      </c>
      <c r="P535" s="13">
        <v>203</v>
      </c>
      <c r="Q535" s="101">
        <v>186</v>
      </c>
      <c r="R535" s="101">
        <v>187</v>
      </c>
      <c r="S535" s="101">
        <v>171</v>
      </c>
      <c r="T535" s="101">
        <v>172</v>
      </c>
    </row>
    <row r="536" spans="1:20" ht="17" thickBot="1" x14ac:dyDescent="0.25">
      <c r="A536" s="5">
        <v>5</v>
      </c>
      <c r="B536" s="31">
        <v>69</v>
      </c>
      <c r="C536" s="31">
        <v>81</v>
      </c>
      <c r="D536" s="31">
        <v>94</v>
      </c>
      <c r="E536" s="31">
        <v>98</v>
      </c>
      <c r="F536" s="13">
        <v>123</v>
      </c>
      <c r="G536" s="13">
        <v>156</v>
      </c>
      <c r="H536" s="13">
        <v>149</v>
      </c>
      <c r="I536" s="13">
        <v>165</v>
      </c>
      <c r="J536" s="13">
        <v>164</v>
      </c>
      <c r="K536" s="13">
        <v>149</v>
      </c>
      <c r="L536" s="13">
        <v>166</v>
      </c>
      <c r="M536" s="13">
        <v>154</v>
      </c>
      <c r="N536" s="13">
        <v>165</v>
      </c>
      <c r="O536" s="13">
        <v>167</v>
      </c>
      <c r="P536" s="13">
        <v>177</v>
      </c>
      <c r="Q536" s="101">
        <v>189</v>
      </c>
      <c r="R536" s="101">
        <v>177</v>
      </c>
      <c r="S536" s="101">
        <v>174</v>
      </c>
      <c r="T536" s="101">
        <v>160</v>
      </c>
    </row>
    <row r="537" spans="1:20" ht="17" thickBot="1" x14ac:dyDescent="0.25">
      <c r="A537" s="5">
        <v>6</v>
      </c>
      <c r="B537" s="31">
        <v>112</v>
      </c>
      <c r="C537" s="31">
        <v>118</v>
      </c>
      <c r="D537" s="31">
        <v>140</v>
      </c>
      <c r="E537" s="31">
        <v>166</v>
      </c>
      <c r="F537" s="13">
        <v>162</v>
      </c>
      <c r="G537" s="13">
        <v>177</v>
      </c>
      <c r="H537" s="13">
        <v>227</v>
      </c>
      <c r="I537" s="13">
        <v>201</v>
      </c>
      <c r="J537" s="13">
        <v>243</v>
      </c>
      <c r="K537" s="13">
        <v>228</v>
      </c>
      <c r="L537" s="13">
        <v>215</v>
      </c>
      <c r="M537" s="13">
        <v>243</v>
      </c>
      <c r="N537" s="13">
        <v>227</v>
      </c>
      <c r="O537" s="13">
        <v>221</v>
      </c>
      <c r="P537" s="13">
        <v>227</v>
      </c>
      <c r="Q537" s="101">
        <v>245</v>
      </c>
      <c r="R537" s="101">
        <v>243</v>
      </c>
      <c r="S537" s="101">
        <v>235</v>
      </c>
      <c r="T537" s="101">
        <v>227</v>
      </c>
    </row>
    <row r="538" spans="1:20" ht="17" thickBot="1" x14ac:dyDescent="0.25">
      <c r="A538" s="5">
        <v>7</v>
      </c>
      <c r="B538" s="31">
        <v>120</v>
      </c>
      <c r="C538" s="31">
        <v>93</v>
      </c>
      <c r="D538" s="31">
        <v>112</v>
      </c>
      <c r="E538" s="31">
        <v>126</v>
      </c>
      <c r="F538" s="13">
        <v>152</v>
      </c>
      <c r="G538" s="13">
        <v>159</v>
      </c>
      <c r="H538" s="13">
        <v>169</v>
      </c>
      <c r="I538" s="13">
        <v>206</v>
      </c>
      <c r="J538" s="13">
        <v>194</v>
      </c>
      <c r="K538" s="13">
        <v>229</v>
      </c>
      <c r="L538" s="13">
        <v>218</v>
      </c>
      <c r="M538" s="13">
        <v>204</v>
      </c>
      <c r="N538" s="13">
        <v>229</v>
      </c>
      <c r="O538" s="13">
        <v>211</v>
      </c>
      <c r="P538" s="13">
        <v>212</v>
      </c>
      <c r="Q538" s="101">
        <v>212</v>
      </c>
      <c r="R538" s="101">
        <v>239</v>
      </c>
      <c r="S538" s="101">
        <v>229</v>
      </c>
      <c r="T538" s="101">
        <v>211</v>
      </c>
    </row>
    <row r="539" spans="1:20" ht="17" thickBot="1" x14ac:dyDescent="0.25">
      <c r="A539" s="5">
        <v>8</v>
      </c>
      <c r="B539" s="31">
        <v>60</v>
      </c>
      <c r="C539" s="31">
        <v>82</v>
      </c>
      <c r="D539" s="31">
        <v>75</v>
      </c>
      <c r="E539" s="31">
        <v>87</v>
      </c>
      <c r="F539" s="13">
        <v>90</v>
      </c>
      <c r="G539" s="13">
        <v>110</v>
      </c>
      <c r="H539" s="13">
        <v>93</v>
      </c>
      <c r="I539" s="13">
        <v>111</v>
      </c>
      <c r="J539" s="13">
        <v>131</v>
      </c>
      <c r="K539" s="13">
        <v>121</v>
      </c>
      <c r="L539" s="13">
        <v>141</v>
      </c>
      <c r="M539" s="13">
        <v>136</v>
      </c>
      <c r="N539" s="13">
        <v>114</v>
      </c>
      <c r="O539" s="13">
        <v>146</v>
      </c>
      <c r="P539" s="13">
        <v>115</v>
      </c>
      <c r="Q539" s="101">
        <v>125</v>
      </c>
      <c r="R539" s="101">
        <v>115</v>
      </c>
      <c r="S539" s="101">
        <v>151</v>
      </c>
      <c r="T539" s="101">
        <v>155</v>
      </c>
    </row>
    <row r="540" spans="1:20" ht="17" thickBot="1" x14ac:dyDescent="0.25">
      <c r="A540" s="5">
        <v>9</v>
      </c>
      <c r="B540" s="31">
        <v>54</v>
      </c>
      <c r="C540" s="31">
        <v>54</v>
      </c>
      <c r="D540" s="31">
        <v>79</v>
      </c>
      <c r="E540" s="31">
        <v>73</v>
      </c>
      <c r="F540" s="13">
        <v>74</v>
      </c>
      <c r="G540" s="13">
        <v>76</v>
      </c>
      <c r="H540" s="13">
        <v>99</v>
      </c>
      <c r="I540" s="13">
        <v>87</v>
      </c>
      <c r="J540" s="13">
        <v>98</v>
      </c>
      <c r="K540" s="13">
        <v>121</v>
      </c>
      <c r="L540" s="13">
        <v>111</v>
      </c>
      <c r="M540" s="13">
        <v>139</v>
      </c>
      <c r="N540" s="13">
        <v>129</v>
      </c>
      <c r="O540" s="13">
        <v>102</v>
      </c>
      <c r="P540" s="13">
        <v>140</v>
      </c>
      <c r="Q540" s="101">
        <v>106</v>
      </c>
      <c r="R540" s="101">
        <v>113</v>
      </c>
      <c r="S540" s="101">
        <v>103</v>
      </c>
      <c r="T540" s="101">
        <v>145</v>
      </c>
    </row>
    <row r="541" spans="1:20" ht="17" thickBot="1" x14ac:dyDescent="0.25">
      <c r="A541" s="5">
        <v>10</v>
      </c>
      <c r="B541" s="31">
        <v>53</v>
      </c>
      <c r="C541" s="31">
        <v>48</v>
      </c>
      <c r="D541" s="31">
        <v>52</v>
      </c>
      <c r="E541" s="31">
        <v>75</v>
      </c>
      <c r="F541" s="13">
        <v>64</v>
      </c>
      <c r="G541" s="13">
        <v>62</v>
      </c>
      <c r="H541" s="13">
        <v>71</v>
      </c>
      <c r="I541" s="13">
        <v>85</v>
      </c>
      <c r="J541" s="13">
        <v>75</v>
      </c>
      <c r="K541" s="13">
        <v>92</v>
      </c>
      <c r="L541" s="13">
        <v>113</v>
      </c>
      <c r="M541" s="13">
        <v>110</v>
      </c>
      <c r="N541" s="13">
        <v>137</v>
      </c>
      <c r="O541" s="13">
        <v>122</v>
      </c>
      <c r="P541" s="13">
        <v>100</v>
      </c>
      <c r="Q541" s="101">
        <v>127</v>
      </c>
      <c r="R541" s="101">
        <v>107</v>
      </c>
      <c r="S541" s="101">
        <v>113</v>
      </c>
      <c r="T541" s="101">
        <v>100</v>
      </c>
    </row>
    <row r="542" spans="1:20" ht="17" thickBot="1" x14ac:dyDescent="0.25">
      <c r="A542" s="5">
        <v>11</v>
      </c>
      <c r="B542" s="31">
        <v>50</v>
      </c>
      <c r="C542" s="31">
        <v>49</v>
      </c>
      <c r="D542" s="31">
        <v>42</v>
      </c>
      <c r="E542" s="31">
        <v>56</v>
      </c>
      <c r="F542" s="13">
        <v>72</v>
      </c>
      <c r="G542" s="13">
        <v>59</v>
      </c>
      <c r="H542" s="13">
        <v>57</v>
      </c>
      <c r="I542" s="13">
        <v>69</v>
      </c>
      <c r="J542" s="13">
        <v>82</v>
      </c>
      <c r="K542" s="13">
        <v>73</v>
      </c>
      <c r="L542" s="13">
        <v>87</v>
      </c>
      <c r="M542" s="13">
        <v>112</v>
      </c>
      <c r="N542" s="13">
        <v>106</v>
      </c>
      <c r="O542" s="13">
        <v>131</v>
      </c>
      <c r="P542" s="13">
        <v>122</v>
      </c>
      <c r="Q542" s="101">
        <v>99</v>
      </c>
      <c r="R542" s="101">
        <v>123</v>
      </c>
      <c r="S542" s="101">
        <v>106</v>
      </c>
      <c r="T542" s="101">
        <v>105</v>
      </c>
    </row>
    <row r="543" spans="1:20" ht="17" thickBot="1" x14ac:dyDescent="0.25">
      <c r="A543" s="5">
        <v>12</v>
      </c>
      <c r="B543" s="31">
        <v>28</v>
      </c>
      <c r="C543" s="31">
        <v>48</v>
      </c>
      <c r="D543" s="31">
        <v>46</v>
      </c>
      <c r="E543" s="31">
        <v>43</v>
      </c>
      <c r="F543" s="13">
        <v>51</v>
      </c>
      <c r="G543" s="13">
        <v>70</v>
      </c>
      <c r="H543" s="13">
        <v>57</v>
      </c>
      <c r="I543" s="13">
        <v>56</v>
      </c>
      <c r="J543" s="13">
        <v>64</v>
      </c>
      <c r="K543" s="13">
        <v>81</v>
      </c>
      <c r="L543" s="13">
        <v>70</v>
      </c>
      <c r="M543" s="13">
        <v>84</v>
      </c>
      <c r="N543" s="13">
        <v>108</v>
      </c>
      <c r="O543" s="13">
        <v>101</v>
      </c>
      <c r="P543" s="13">
        <v>126</v>
      </c>
      <c r="Q543" s="101">
        <v>117</v>
      </c>
      <c r="R543" s="101">
        <v>97</v>
      </c>
      <c r="S543" s="101">
        <v>118</v>
      </c>
      <c r="T543" s="101">
        <v>142</v>
      </c>
    </row>
    <row r="544" spans="1:20" ht="18" thickBot="1" x14ac:dyDescent="0.25">
      <c r="A544" s="5" t="s">
        <v>13</v>
      </c>
      <c r="B544" s="31"/>
      <c r="C544" s="31"/>
      <c r="D544" s="31"/>
      <c r="E544" s="3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13"/>
    </row>
    <row r="545" spans="1:20" ht="35" thickBot="1" x14ac:dyDescent="0.25">
      <c r="A545" s="16" t="s">
        <v>14</v>
      </c>
      <c r="B545" s="39">
        <f>SUM(B531:B543)</f>
        <v>1203</v>
      </c>
      <c r="C545" s="39">
        <f>SUM(C531:C543)</f>
        <v>1317</v>
      </c>
      <c r="D545" s="39">
        <f>SUM(D531:D543)</f>
        <v>1480</v>
      </c>
      <c r="E545" s="39">
        <f>SUM(E531:E543)</f>
        <v>1636</v>
      </c>
      <c r="F545" s="39">
        <f t="shared" ref="F545:K545" si="321">SUM(F531:F543)</f>
        <v>1727</v>
      </c>
      <c r="G545" s="39">
        <f t="shared" si="321"/>
        <v>1809</v>
      </c>
      <c r="H545" s="39">
        <f t="shared" si="321"/>
        <v>1877</v>
      </c>
      <c r="I545" s="39">
        <f t="shared" si="321"/>
        <v>1905</v>
      </c>
      <c r="J545" s="39">
        <f t="shared" si="321"/>
        <v>1996</v>
      </c>
      <c r="K545" s="39">
        <f t="shared" si="321"/>
        <v>2086</v>
      </c>
      <c r="L545" s="39">
        <f t="shared" ref="L545:Q545" si="322">SUM(L531:L543)</f>
        <v>2143</v>
      </c>
      <c r="M545" s="39">
        <f t="shared" si="322"/>
        <v>2224</v>
      </c>
      <c r="N545" s="39">
        <f t="shared" si="322"/>
        <v>2269</v>
      </c>
      <c r="O545" s="39">
        <f t="shared" si="322"/>
        <v>2272</v>
      </c>
      <c r="P545" s="39">
        <f t="shared" si="322"/>
        <v>2260</v>
      </c>
      <c r="Q545" s="39">
        <f t="shared" si="322"/>
        <v>2223</v>
      </c>
      <c r="R545" s="39">
        <f t="shared" ref="R545:S545" si="323">SUM(R531:R543)</f>
        <v>2202</v>
      </c>
      <c r="S545" s="39">
        <f t="shared" si="323"/>
        <v>2196</v>
      </c>
      <c r="T545" s="39">
        <f t="shared" ref="T545" si="324">SUM(T531:T543)</f>
        <v>2203</v>
      </c>
    </row>
    <row r="546" spans="1:20" ht="52" thickBot="1" x14ac:dyDescent="0.25">
      <c r="A546" s="16" t="s">
        <v>28</v>
      </c>
      <c r="B546" s="32"/>
      <c r="C546" s="23">
        <f>((C545-B545)/B545)</f>
        <v>9.4763092269326679E-2</v>
      </c>
      <c r="D546" s="23">
        <f>((D545-C545)/C545)</f>
        <v>0.12376613515565679</v>
      </c>
      <c r="E546" s="23">
        <f>((E545-D545)/D545)</f>
        <v>0.10540540540540541</v>
      </c>
      <c r="F546" s="23">
        <f>((F545-E545)/E545)</f>
        <v>5.5623471882640586E-2</v>
      </c>
      <c r="G546" s="23">
        <f t="shared" ref="G546:T546" si="325">((G545-F545)/F545)</f>
        <v>4.7481181239143022E-2</v>
      </c>
      <c r="H546" s="23">
        <f t="shared" si="325"/>
        <v>3.7589828634604756E-2</v>
      </c>
      <c r="I546" s="23">
        <f t="shared" si="325"/>
        <v>1.4917421417155035E-2</v>
      </c>
      <c r="J546" s="23">
        <f t="shared" si="325"/>
        <v>4.7769028871391075E-2</v>
      </c>
      <c r="K546" s="23">
        <f t="shared" si="325"/>
        <v>4.5090180360721446E-2</v>
      </c>
      <c r="L546" s="23">
        <f t="shared" si="325"/>
        <v>2.7325023969319271E-2</v>
      </c>
      <c r="M546" s="23">
        <f t="shared" si="325"/>
        <v>3.7797480167988798E-2</v>
      </c>
      <c r="N546" s="23">
        <f t="shared" si="325"/>
        <v>2.0233812949640287E-2</v>
      </c>
      <c r="O546" s="23">
        <f t="shared" si="325"/>
        <v>1.3221683561040105E-3</v>
      </c>
      <c r="P546" s="23">
        <f t="shared" si="325"/>
        <v>-5.2816901408450703E-3</v>
      </c>
      <c r="Q546" s="23">
        <f t="shared" si="325"/>
        <v>-1.6371681415929203E-2</v>
      </c>
      <c r="R546" s="23">
        <f t="shared" si="325"/>
        <v>-9.4466936572199737E-3</v>
      </c>
      <c r="S546" s="23">
        <f t="shared" si="325"/>
        <v>-2.7247956403269754E-3</v>
      </c>
      <c r="T546" s="23">
        <f t="shared" si="325"/>
        <v>3.1876138433515485E-3</v>
      </c>
    </row>
    <row r="547" spans="1:20" ht="69" thickBot="1" x14ac:dyDescent="0.25">
      <c r="A547" s="16" t="s">
        <v>16</v>
      </c>
      <c r="B547" s="23"/>
      <c r="C547" s="23"/>
      <c r="D547" s="23"/>
      <c r="E547" s="23"/>
      <c r="F547" s="23"/>
      <c r="G547" s="23">
        <f t="shared" ref="G547:T547" si="326">(G545-B545)/B545</f>
        <v>0.50374064837905241</v>
      </c>
      <c r="H547" s="23">
        <f t="shared" si="326"/>
        <v>0.42520880789673499</v>
      </c>
      <c r="I547" s="23">
        <f t="shared" si="326"/>
        <v>0.28716216216216217</v>
      </c>
      <c r="J547" s="23">
        <f t="shared" si="326"/>
        <v>0.22004889975550121</v>
      </c>
      <c r="K547" s="23">
        <f t="shared" si="326"/>
        <v>0.20787492762015056</v>
      </c>
      <c r="L547" s="23">
        <f t="shared" si="326"/>
        <v>0.18463239358761746</v>
      </c>
      <c r="M547" s="23">
        <f t="shared" si="326"/>
        <v>0.18486947256259989</v>
      </c>
      <c r="N547" s="23">
        <f t="shared" si="326"/>
        <v>0.1910761154855643</v>
      </c>
      <c r="O547" s="23">
        <f t="shared" si="326"/>
        <v>0.13827655310621242</v>
      </c>
      <c r="P547" s="23">
        <f t="shared" si="326"/>
        <v>8.3413231064237772E-2</v>
      </c>
      <c r="Q547" s="23">
        <f t="shared" si="326"/>
        <v>3.7330844610359307E-2</v>
      </c>
      <c r="R547" s="23">
        <f t="shared" si="326"/>
        <v>-9.892086330935251E-3</v>
      </c>
      <c r="S547" s="23">
        <f t="shared" si="326"/>
        <v>-3.2172763331864258E-2</v>
      </c>
      <c r="T547" s="23">
        <f t="shared" si="326"/>
        <v>-3.0369718309859156E-2</v>
      </c>
    </row>
    <row r="548" spans="1:20" ht="86" thickBot="1" x14ac:dyDescent="0.25">
      <c r="A548" s="16" t="s">
        <v>17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>
        <f t="shared" ref="L548:T548" si="327">(L545-B545)/B545</f>
        <v>0.78137988362427269</v>
      </c>
      <c r="M548" s="23">
        <f t="shared" si="327"/>
        <v>0.68868640850417617</v>
      </c>
      <c r="N548" s="23">
        <f t="shared" si="327"/>
        <v>0.53310810810810816</v>
      </c>
      <c r="O548" s="23">
        <f t="shared" si="327"/>
        <v>0.38875305623471884</v>
      </c>
      <c r="P548" s="23">
        <f t="shared" si="327"/>
        <v>0.30862767805442964</v>
      </c>
      <c r="Q548" s="23">
        <f t="shared" si="327"/>
        <v>0.22885572139303484</v>
      </c>
      <c r="R548" s="23">
        <f t="shared" si="327"/>
        <v>0.17314864144912093</v>
      </c>
      <c r="S548" s="23">
        <f t="shared" si="327"/>
        <v>0.15275590551181104</v>
      </c>
      <c r="T548" s="23">
        <f t="shared" si="327"/>
        <v>0.10370741482965933</v>
      </c>
    </row>
    <row r="549" spans="1:20" ht="35" thickBot="1" x14ac:dyDescent="0.25">
      <c r="A549" s="16" t="s">
        <v>18</v>
      </c>
      <c r="B549" s="67">
        <v>25658</v>
      </c>
      <c r="C549" s="67">
        <v>25319</v>
      </c>
      <c r="D549" s="67">
        <v>25576</v>
      </c>
      <c r="E549" s="67">
        <v>25588</v>
      </c>
      <c r="F549" s="67">
        <v>25734</v>
      </c>
      <c r="G549" s="68">
        <v>25464</v>
      </c>
      <c r="H549" s="68">
        <v>25764</v>
      </c>
      <c r="I549" s="68">
        <v>25655</v>
      </c>
      <c r="J549" s="68">
        <v>25538</v>
      </c>
      <c r="K549" s="68">
        <v>25023</v>
      </c>
      <c r="L549" s="68">
        <v>24963</v>
      </c>
      <c r="M549" s="68">
        <v>24753</v>
      </c>
      <c r="N549" s="68">
        <v>24891</v>
      </c>
      <c r="O549" s="68">
        <v>25119</v>
      </c>
      <c r="P549" s="68">
        <v>25482</v>
      </c>
      <c r="Q549" s="68">
        <v>25401</v>
      </c>
      <c r="R549" s="68">
        <v>26040</v>
      </c>
      <c r="S549" s="68">
        <v>25107</v>
      </c>
      <c r="T549" s="68">
        <v>24301</v>
      </c>
    </row>
    <row r="550" spans="1:20" ht="69" thickBot="1" x14ac:dyDescent="0.25">
      <c r="A550" s="16" t="s">
        <v>19</v>
      </c>
      <c r="B550" s="23"/>
      <c r="C550" s="23">
        <f t="shared" ref="C550:T550" si="328">(C549-B549)/B549</f>
        <v>-1.3212253488190818E-2</v>
      </c>
      <c r="D550" s="23">
        <f t="shared" si="328"/>
        <v>1.0150479876772384E-2</v>
      </c>
      <c r="E550" s="23">
        <f t="shared" si="328"/>
        <v>4.6918986549890525E-4</v>
      </c>
      <c r="F550" s="23">
        <f t="shared" si="328"/>
        <v>5.7057995935594812E-3</v>
      </c>
      <c r="G550" s="23">
        <f t="shared" si="328"/>
        <v>-1.049195616693868E-2</v>
      </c>
      <c r="H550" s="23">
        <f t="shared" si="328"/>
        <v>1.17813383600377E-2</v>
      </c>
      <c r="I550" s="23">
        <f t="shared" si="328"/>
        <v>-4.2307095171557211E-3</v>
      </c>
      <c r="J550" s="23">
        <f t="shared" si="328"/>
        <v>-4.5605145195868248E-3</v>
      </c>
      <c r="K550" s="23">
        <f t="shared" si="328"/>
        <v>-2.0166027096875244E-2</v>
      </c>
      <c r="L550" s="23">
        <f t="shared" si="328"/>
        <v>-2.3977940294928664E-3</v>
      </c>
      <c r="M550" s="23">
        <f t="shared" si="328"/>
        <v>-8.4124504266314144E-3</v>
      </c>
      <c r="N550" s="23">
        <f t="shared" si="328"/>
        <v>5.5750818082656644E-3</v>
      </c>
      <c r="O550" s="23">
        <f t="shared" si="328"/>
        <v>9.159937326744607E-3</v>
      </c>
      <c r="P550" s="23">
        <f t="shared" si="328"/>
        <v>1.4451212229786218E-2</v>
      </c>
      <c r="Q550" s="23">
        <f t="shared" si="328"/>
        <v>-3.1787143866258537E-3</v>
      </c>
      <c r="R550" s="23">
        <f t="shared" si="328"/>
        <v>2.5156489901972362E-2</v>
      </c>
      <c r="S550" s="23">
        <f t="shared" si="328"/>
        <v>-3.5829493087557604E-2</v>
      </c>
      <c r="T550" s="23">
        <f t="shared" si="328"/>
        <v>-3.2102600868283745E-2</v>
      </c>
    </row>
    <row r="551" spans="1:20" ht="69" thickBot="1" x14ac:dyDescent="0.25">
      <c r="A551" s="16" t="s">
        <v>20</v>
      </c>
      <c r="B551" s="23"/>
      <c r="C551" s="23"/>
      <c r="D551" s="23"/>
      <c r="E551" s="23"/>
      <c r="F551" s="23"/>
      <c r="G551" s="23">
        <f t="shared" ref="G551:T551" si="329">(G549-B549)/B549</f>
        <v>-7.5609946215605267E-3</v>
      </c>
      <c r="H551" s="23">
        <f t="shared" si="329"/>
        <v>1.7575733638769304E-2</v>
      </c>
      <c r="I551" s="23">
        <f t="shared" si="329"/>
        <v>3.0888332812011262E-3</v>
      </c>
      <c r="J551" s="23">
        <f t="shared" si="329"/>
        <v>-1.9540409566984524E-3</v>
      </c>
      <c r="K551" s="23">
        <f t="shared" si="329"/>
        <v>-2.762881790627186E-2</v>
      </c>
      <c r="L551" s="23">
        <f t="shared" si="329"/>
        <v>-1.9674835061262958E-2</v>
      </c>
      <c r="M551" s="23">
        <f t="shared" si="329"/>
        <v>-3.9240801117838842E-2</v>
      </c>
      <c r="N551" s="23">
        <f t="shared" si="329"/>
        <v>-2.9779770025336192E-2</v>
      </c>
      <c r="O551" s="23">
        <f t="shared" si="329"/>
        <v>-1.6406923016681025E-2</v>
      </c>
      <c r="P551" s="23">
        <f t="shared" si="329"/>
        <v>1.8343124325620429E-2</v>
      </c>
      <c r="Q551" s="23">
        <f t="shared" si="329"/>
        <v>1.7545968032688378E-2</v>
      </c>
      <c r="R551" s="23">
        <f t="shared" si="329"/>
        <v>5.1993697733608048E-2</v>
      </c>
      <c r="S551" s="23">
        <f t="shared" si="329"/>
        <v>8.677835362179101E-3</v>
      </c>
      <c r="T551" s="23">
        <f t="shared" si="329"/>
        <v>-3.2564990644532027E-2</v>
      </c>
    </row>
    <row r="552" spans="1:20" ht="86" thickBot="1" x14ac:dyDescent="0.25">
      <c r="A552" s="16" t="s">
        <v>21</v>
      </c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>
        <f t="shared" ref="L552:T552" si="330">(L549-B549)/B549</f>
        <v>-2.7087068360745186E-2</v>
      </c>
      <c r="M552" s="23">
        <f t="shared" si="330"/>
        <v>-2.2354753347288599E-2</v>
      </c>
      <c r="N552" s="23">
        <f t="shared" si="330"/>
        <v>-2.6782921488895838E-2</v>
      </c>
      <c r="O552" s="23">
        <f t="shared" si="330"/>
        <v>-1.8328904173831484E-2</v>
      </c>
      <c r="P552" s="23">
        <f t="shared" si="330"/>
        <v>-9.7924924224761008E-3</v>
      </c>
      <c r="Q552" s="23">
        <f t="shared" si="330"/>
        <v>-2.4740810556079171E-3</v>
      </c>
      <c r="R552" s="23">
        <f t="shared" si="330"/>
        <v>1.0712622263623661E-2</v>
      </c>
      <c r="S552" s="23">
        <f t="shared" si="330"/>
        <v>-2.1360358604560516E-2</v>
      </c>
      <c r="T552" s="23">
        <f t="shared" si="330"/>
        <v>-4.8437622366669278E-2</v>
      </c>
    </row>
    <row r="553" spans="1:20" ht="52" thickBot="1" x14ac:dyDescent="0.25">
      <c r="A553" s="16" t="s">
        <v>22</v>
      </c>
      <c r="B553" s="23">
        <f>B545/B549</f>
        <v>4.6885961493491307E-2</v>
      </c>
      <c r="C553" s="23">
        <f>C545/C549</f>
        <v>5.2016272364627358E-2</v>
      </c>
      <c r="D553" s="23">
        <f>D545/D549</f>
        <v>5.786675007819831E-2</v>
      </c>
      <c r="E553" s="23">
        <f>E545/E549</f>
        <v>6.3936220103173361E-2</v>
      </c>
      <c r="F553" s="23">
        <f>F545/F549</f>
        <v>6.7109660371492963E-2</v>
      </c>
      <c r="G553" s="23">
        <f t="shared" ref="G553:M553" si="331">G545/G549</f>
        <v>7.1041470311027338E-2</v>
      </c>
      <c r="H553" s="23">
        <f t="shared" si="331"/>
        <v>7.2853594162397145E-2</v>
      </c>
      <c r="I553" s="23">
        <f t="shared" si="331"/>
        <v>7.425453128045216E-2</v>
      </c>
      <c r="J553" s="23">
        <f t="shared" si="331"/>
        <v>7.8158039000704838E-2</v>
      </c>
      <c r="K553" s="23">
        <f t="shared" si="331"/>
        <v>8.3363305758701989E-2</v>
      </c>
      <c r="L553" s="23">
        <f t="shared" si="331"/>
        <v>8.5847053639386287E-2</v>
      </c>
      <c r="M553" s="23">
        <f t="shared" si="331"/>
        <v>8.9847695228861144E-2</v>
      </c>
      <c r="N553" s="23">
        <f t="shared" ref="N553:O553" si="332">N545/N549</f>
        <v>9.115744646659435E-2</v>
      </c>
      <c r="O553" s="23">
        <f t="shared" si="332"/>
        <v>9.0449460567697759E-2</v>
      </c>
      <c r="P553" s="23">
        <f t="shared" ref="P553:Q553" si="333">P545/P549</f>
        <v>8.8690055725610228E-2</v>
      </c>
      <c r="Q553" s="23">
        <f t="shared" si="333"/>
        <v>8.7516239518129202E-2</v>
      </c>
      <c r="R553" s="23">
        <f t="shared" ref="R553:S553" si="334">R545/R549</f>
        <v>8.4562211981566826E-2</v>
      </c>
      <c r="S553" s="23">
        <f t="shared" si="334"/>
        <v>8.7465647030708568E-2</v>
      </c>
      <c r="T553" s="23">
        <f t="shared" ref="T553" si="335">T545/T549</f>
        <v>9.0654705567672106E-2</v>
      </c>
    </row>
    <row r="554" spans="1:20" ht="69" thickBot="1" x14ac:dyDescent="0.25">
      <c r="A554" s="16" t="s">
        <v>23</v>
      </c>
      <c r="B554" s="23"/>
      <c r="C554" s="23">
        <f t="shared" ref="C554:K554" si="336">(C553-B553)</f>
        <v>5.1303108711360512E-3</v>
      </c>
      <c r="D554" s="23">
        <f t="shared" si="336"/>
        <v>5.8504777135709521E-3</v>
      </c>
      <c r="E554" s="23">
        <f t="shared" si="336"/>
        <v>6.0694700249750502E-3</v>
      </c>
      <c r="F554" s="23">
        <f t="shared" si="336"/>
        <v>3.1734402683196022E-3</v>
      </c>
      <c r="G554" s="23">
        <f t="shared" si="336"/>
        <v>3.9318099395343753E-3</v>
      </c>
      <c r="H554" s="23">
        <f t="shared" si="336"/>
        <v>1.8121238513698068E-3</v>
      </c>
      <c r="I554" s="23">
        <f t="shared" si="336"/>
        <v>1.4009371180550151E-3</v>
      </c>
      <c r="J554" s="23">
        <f t="shared" si="336"/>
        <v>3.9035077202526774E-3</v>
      </c>
      <c r="K554" s="23">
        <f t="shared" si="336"/>
        <v>5.2052667579971512E-3</v>
      </c>
      <c r="L554" s="23">
        <f t="shared" ref="L554:T554" si="337">(L553-K553)</f>
        <v>2.4837478806842977E-3</v>
      </c>
      <c r="M554" s="23">
        <f t="shared" si="337"/>
        <v>4.000641589474857E-3</v>
      </c>
      <c r="N554" s="23">
        <f t="shared" si="337"/>
        <v>1.309751237733206E-3</v>
      </c>
      <c r="O554" s="23">
        <f t="shared" si="337"/>
        <v>-7.0798589889659036E-4</v>
      </c>
      <c r="P554" s="23">
        <f t="shared" si="337"/>
        <v>-1.7594048420875308E-3</v>
      </c>
      <c r="Q554" s="23">
        <f t="shared" si="337"/>
        <v>-1.1738162074810266E-3</v>
      </c>
      <c r="R554" s="23">
        <f t="shared" si="337"/>
        <v>-2.9540275365623758E-3</v>
      </c>
      <c r="S554" s="23">
        <f t="shared" si="337"/>
        <v>2.9034350491417421E-3</v>
      </c>
      <c r="T554" s="23">
        <f t="shared" si="337"/>
        <v>3.1890585369635377E-3</v>
      </c>
    </row>
    <row r="555" spans="1:20" ht="69" thickBot="1" x14ac:dyDescent="0.25">
      <c r="A555" s="16" t="s">
        <v>24</v>
      </c>
      <c r="B555" s="23"/>
      <c r="C555" s="23"/>
      <c r="D555" s="23"/>
      <c r="E555" s="23"/>
      <c r="F555" s="23"/>
      <c r="G555" s="23">
        <f>G553-B553</f>
        <v>2.4155508817536031E-2</v>
      </c>
      <c r="H555" s="23">
        <f t="shared" ref="H555:K555" si="338">H553-C553</f>
        <v>2.0837321797769787E-2</v>
      </c>
      <c r="I555" s="23">
        <f t="shared" si="338"/>
        <v>1.638778120225385E-2</v>
      </c>
      <c r="J555" s="23">
        <f t="shared" si="338"/>
        <v>1.4221818897531477E-2</v>
      </c>
      <c r="K555" s="23">
        <f t="shared" si="338"/>
        <v>1.6253645387209026E-2</v>
      </c>
      <c r="L555" s="23">
        <f t="shared" ref="L555:T555" si="339">L553-G553</f>
        <v>1.4805583328358948E-2</v>
      </c>
      <c r="M555" s="23">
        <f t="shared" si="339"/>
        <v>1.6994101066463999E-2</v>
      </c>
      <c r="N555" s="23">
        <f t="shared" si="339"/>
        <v>1.6902915186142189E-2</v>
      </c>
      <c r="O555" s="23">
        <f t="shared" si="339"/>
        <v>1.2291421566992922E-2</v>
      </c>
      <c r="P555" s="23">
        <f t="shared" si="339"/>
        <v>5.3267499669082397E-3</v>
      </c>
      <c r="Q555" s="23">
        <f t="shared" si="339"/>
        <v>1.6691858787429154E-3</v>
      </c>
      <c r="R555" s="23">
        <f t="shared" si="339"/>
        <v>-5.2854832472943175E-3</v>
      </c>
      <c r="S555" s="23">
        <f t="shared" si="339"/>
        <v>-3.6917994358857814E-3</v>
      </c>
      <c r="T555" s="23">
        <f t="shared" si="339"/>
        <v>2.0524499997434664E-4</v>
      </c>
    </row>
    <row r="556" spans="1:20" ht="69" thickBot="1" x14ac:dyDescent="0.25">
      <c r="A556" s="16" t="s">
        <v>25</v>
      </c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>
        <f t="shared" ref="L556:T556" si="340">L553-B553</f>
        <v>3.8961092145894979E-2</v>
      </c>
      <c r="M556" s="23">
        <f t="shared" si="340"/>
        <v>3.7831422864233785E-2</v>
      </c>
      <c r="N556" s="23">
        <f t="shared" si="340"/>
        <v>3.3290696388396039E-2</v>
      </c>
      <c r="O556" s="23">
        <f t="shared" si="340"/>
        <v>2.6513240464524399E-2</v>
      </c>
      <c r="P556" s="23">
        <f t="shared" si="340"/>
        <v>2.1580395354117266E-2</v>
      </c>
      <c r="Q556" s="23">
        <f t="shared" si="340"/>
        <v>1.6474769207101864E-2</v>
      </c>
      <c r="R556" s="23">
        <f t="shared" si="340"/>
        <v>1.1708617819169681E-2</v>
      </c>
      <c r="S556" s="23">
        <f t="shared" si="340"/>
        <v>1.3211115750256408E-2</v>
      </c>
      <c r="T556" s="23">
        <f t="shared" si="340"/>
        <v>1.2496666566967268E-2</v>
      </c>
    </row>
    <row r="560" spans="1:20" ht="16" x14ac:dyDescent="0.2">
      <c r="A560" s="40" t="s">
        <v>64</v>
      </c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2"/>
      <c r="N560" s="42"/>
    </row>
    <row r="561" spans="1:20" ht="17" thickBo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20" ht="18" thickBot="1" x14ac:dyDescent="0.25">
      <c r="A562" s="10"/>
      <c r="B562" s="10" t="s">
        <v>0</v>
      </c>
      <c r="C562" s="10" t="s">
        <v>1</v>
      </c>
      <c r="D562" s="10" t="s">
        <v>2</v>
      </c>
      <c r="E562" s="10" t="s">
        <v>3</v>
      </c>
      <c r="F562" s="10" t="s">
        <v>4</v>
      </c>
      <c r="G562" s="10" t="s">
        <v>5</v>
      </c>
      <c r="H562" s="10" t="s">
        <v>6</v>
      </c>
      <c r="I562" s="10" t="s">
        <v>7</v>
      </c>
      <c r="J562" s="10" t="s">
        <v>8</v>
      </c>
      <c r="K562" s="10" t="s">
        <v>9</v>
      </c>
      <c r="L562" s="10" t="s">
        <v>10</v>
      </c>
      <c r="M562" s="10" t="s">
        <v>30</v>
      </c>
      <c r="N562" s="10" t="s">
        <v>36</v>
      </c>
      <c r="O562" s="10" t="s">
        <v>39</v>
      </c>
      <c r="P562" s="10" t="s">
        <v>40</v>
      </c>
      <c r="Q562" s="10" t="s">
        <v>41</v>
      </c>
      <c r="R562" s="10" t="s">
        <v>42</v>
      </c>
      <c r="S562" s="10" t="s">
        <v>43</v>
      </c>
      <c r="T562" s="10" t="s">
        <v>46</v>
      </c>
    </row>
    <row r="563" spans="1:20" ht="18" thickBot="1" x14ac:dyDescent="0.25">
      <c r="A563" s="5" t="s">
        <v>11</v>
      </c>
      <c r="B563" s="46">
        <v>122</v>
      </c>
      <c r="C563" s="46">
        <v>130</v>
      </c>
      <c r="D563" s="46">
        <v>120</v>
      </c>
      <c r="E563" s="46">
        <v>136</v>
      </c>
      <c r="F563" s="55">
        <v>129</v>
      </c>
      <c r="G563" s="55">
        <v>146</v>
      </c>
      <c r="H563" s="55">
        <v>125</v>
      </c>
      <c r="I563" s="55">
        <v>121</v>
      </c>
      <c r="J563" s="55">
        <v>170</v>
      </c>
      <c r="K563" s="55">
        <v>168</v>
      </c>
      <c r="L563" s="55">
        <v>142</v>
      </c>
      <c r="M563" s="55">
        <v>168</v>
      </c>
      <c r="N563" s="55">
        <v>176</v>
      </c>
      <c r="O563" s="55">
        <v>164</v>
      </c>
      <c r="P563" s="55">
        <v>144</v>
      </c>
      <c r="Q563" s="55">
        <v>157</v>
      </c>
      <c r="R563" s="55">
        <v>169</v>
      </c>
      <c r="S563" s="55">
        <v>175</v>
      </c>
      <c r="T563" s="103">
        <v>152</v>
      </c>
    </row>
    <row r="564" spans="1:20" ht="17" thickBot="1" x14ac:dyDescent="0.25">
      <c r="A564" s="5">
        <v>1</v>
      </c>
      <c r="B564" s="46">
        <v>138</v>
      </c>
      <c r="C564" s="46">
        <v>116</v>
      </c>
      <c r="D564" s="46">
        <v>133</v>
      </c>
      <c r="E564" s="46">
        <v>118</v>
      </c>
      <c r="F564" s="55">
        <v>128</v>
      </c>
      <c r="G564" s="55">
        <v>117</v>
      </c>
      <c r="H564" s="55">
        <v>145</v>
      </c>
      <c r="I564" s="55">
        <v>132</v>
      </c>
      <c r="J564" s="55">
        <v>128</v>
      </c>
      <c r="K564" s="55">
        <v>173</v>
      </c>
      <c r="L564" s="55">
        <v>167</v>
      </c>
      <c r="M564" s="55">
        <v>144</v>
      </c>
      <c r="N564" s="55">
        <v>176</v>
      </c>
      <c r="O564" s="55">
        <v>175</v>
      </c>
      <c r="P564" s="55">
        <v>158</v>
      </c>
      <c r="Q564" s="101">
        <v>156</v>
      </c>
      <c r="R564" s="101">
        <v>168</v>
      </c>
      <c r="S564" s="101">
        <v>169</v>
      </c>
      <c r="T564" s="101">
        <v>183</v>
      </c>
    </row>
    <row r="565" spans="1:20" ht="17" thickBot="1" x14ac:dyDescent="0.25">
      <c r="A565" s="5">
        <v>2</v>
      </c>
      <c r="B565" s="46">
        <v>127</v>
      </c>
      <c r="C565" s="46">
        <v>128</v>
      </c>
      <c r="D565" s="46">
        <v>114</v>
      </c>
      <c r="E565" s="46">
        <v>118</v>
      </c>
      <c r="F565" s="55">
        <v>110</v>
      </c>
      <c r="G565" s="55">
        <v>122</v>
      </c>
      <c r="H565" s="55">
        <v>110</v>
      </c>
      <c r="I565" s="55">
        <v>141</v>
      </c>
      <c r="J565" s="55">
        <v>128</v>
      </c>
      <c r="K565" s="55">
        <v>116</v>
      </c>
      <c r="L565" s="55">
        <v>165</v>
      </c>
      <c r="M565" s="55">
        <v>156</v>
      </c>
      <c r="N565" s="55">
        <v>144</v>
      </c>
      <c r="O565" s="55">
        <v>166</v>
      </c>
      <c r="P565" s="55">
        <v>169</v>
      </c>
      <c r="Q565" s="101">
        <v>151</v>
      </c>
      <c r="R565" s="101">
        <v>148</v>
      </c>
      <c r="S565" s="101">
        <v>152</v>
      </c>
      <c r="T565" s="101">
        <v>167</v>
      </c>
    </row>
    <row r="566" spans="1:20" ht="17" thickBot="1" x14ac:dyDescent="0.25">
      <c r="A566" s="5">
        <v>3</v>
      </c>
      <c r="B566" s="46">
        <v>119</v>
      </c>
      <c r="C566" s="46">
        <v>123</v>
      </c>
      <c r="D566" s="46">
        <v>119</v>
      </c>
      <c r="E566" s="46">
        <v>107</v>
      </c>
      <c r="F566" s="55">
        <v>112</v>
      </c>
      <c r="G566" s="55">
        <v>109</v>
      </c>
      <c r="H566" s="55">
        <v>117</v>
      </c>
      <c r="I566" s="55">
        <v>112</v>
      </c>
      <c r="J566" s="55">
        <v>139</v>
      </c>
      <c r="K566" s="55">
        <v>123</v>
      </c>
      <c r="L566" s="55">
        <v>110</v>
      </c>
      <c r="M566" s="55">
        <v>155</v>
      </c>
      <c r="N566" s="55">
        <v>151</v>
      </c>
      <c r="O566" s="55">
        <v>141</v>
      </c>
      <c r="P566" s="55">
        <v>154</v>
      </c>
      <c r="Q566" s="101">
        <v>163</v>
      </c>
      <c r="R566" s="101">
        <v>146</v>
      </c>
      <c r="S566" s="101">
        <v>131</v>
      </c>
      <c r="T566" s="101">
        <v>137</v>
      </c>
    </row>
    <row r="567" spans="1:20" ht="17" thickBot="1" x14ac:dyDescent="0.25">
      <c r="A567" s="5">
        <v>4</v>
      </c>
      <c r="B567" s="46">
        <v>94</v>
      </c>
      <c r="C567" s="46">
        <v>108</v>
      </c>
      <c r="D567" s="46">
        <v>114</v>
      </c>
      <c r="E567" s="46">
        <v>111</v>
      </c>
      <c r="F567" s="55">
        <v>100</v>
      </c>
      <c r="G567" s="55">
        <v>112</v>
      </c>
      <c r="H567" s="55">
        <v>104</v>
      </c>
      <c r="I567" s="55">
        <v>113</v>
      </c>
      <c r="J567" s="55">
        <v>105</v>
      </c>
      <c r="K567" s="55">
        <v>133</v>
      </c>
      <c r="L567" s="55">
        <v>117</v>
      </c>
      <c r="M567" s="55">
        <v>99</v>
      </c>
      <c r="N567" s="55">
        <v>154</v>
      </c>
      <c r="O567" s="55">
        <v>148</v>
      </c>
      <c r="P567" s="55">
        <v>132</v>
      </c>
      <c r="Q567" s="101">
        <v>146</v>
      </c>
      <c r="R567" s="101">
        <v>152</v>
      </c>
      <c r="S567" s="101">
        <v>134</v>
      </c>
      <c r="T567" s="101">
        <v>123</v>
      </c>
    </row>
    <row r="568" spans="1:20" ht="17" thickBot="1" x14ac:dyDescent="0.25">
      <c r="A568" s="5">
        <v>5</v>
      </c>
      <c r="B568" s="46">
        <v>101</v>
      </c>
      <c r="C568" s="46">
        <v>89</v>
      </c>
      <c r="D568" s="46">
        <v>100</v>
      </c>
      <c r="E568" s="46">
        <v>106</v>
      </c>
      <c r="F568" s="55">
        <v>102</v>
      </c>
      <c r="G568" s="55">
        <v>92</v>
      </c>
      <c r="H568" s="55">
        <v>104</v>
      </c>
      <c r="I568" s="55">
        <v>99</v>
      </c>
      <c r="J568" s="55">
        <v>107</v>
      </c>
      <c r="K568" s="55">
        <v>98</v>
      </c>
      <c r="L568" s="55">
        <v>131</v>
      </c>
      <c r="M568" s="55">
        <v>113</v>
      </c>
      <c r="N568" s="55">
        <v>97</v>
      </c>
      <c r="O568" s="55">
        <v>150</v>
      </c>
      <c r="P568" s="55">
        <v>148</v>
      </c>
      <c r="Q568" s="101">
        <v>124</v>
      </c>
      <c r="R568" s="101">
        <v>143</v>
      </c>
      <c r="S568" s="101">
        <v>143</v>
      </c>
      <c r="T568" s="101">
        <v>129</v>
      </c>
    </row>
    <row r="569" spans="1:20" ht="17" thickBot="1" x14ac:dyDescent="0.25">
      <c r="A569" s="5">
        <v>6</v>
      </c>
      <c r="B569" s="46">
        <v>127</v>
      </c>
      <c r="C569" s="46">
        <v>170</v>
      </c>
      <c r="D569" s="46">
        <v>164</v>
      </c>
      <c r="E569" s="46">
        <v>175</v>
      </c>
      <c r="F569" s="55">
        <v>177</v>
      </c>
      <c r="G569" s="55">
        <v>161</v>
      </c>
      <c r="H569" s="55">
        <v>117</v>
      </c>
      <c r="I569" s="55">
        <v>126</v>
      </c>
      <c r="J569" s="55">
        <v>124</v>
      </c>
      <c r="K569" s="55">
        <v>133</v>
      </c>
      <c r="L569" s="55">
        <v>121</v>
      </c>
      <c r="M569" s="55">
        <v>121</v>
      </c>
      <c r="N569" s="55">
        <v>139</v>
      </c>
      <c r="O569" s="55">
        <v>94</v>
      </c>
      <c r="P569" s="55">
        <v>172</v>
      </c>
      <c r="Q569" s="101">
        <v>172</v>
      </c>
      <c r="R569" s="101">
        <v>150</v>
      </c>
      <c r="S569" s="101">
        <v>168</v>
      </c>
      <c r="T569" s="101">
        <v>166</v>
      </c>
    </row>
    <row r="570" spans="1:20" ht="17" thickBot="1" x14ac:dyDescent="0.25">
      <c r="A570" s="5">
        <v>7</v>
      </c>
      <c r="B570" s="46">
        <v>140</v>
      </c>
      <c r="C570" s="46">
        <v>123</v>
      </c>
      <c r="D570" s="46">
        <v>162</v>
      </c>
      <c r="E570" s="46">
        <v>144</v>
      </c>
      <c r="F570" s="55">
        <v>161</v>
      </c>
      <c r="G570" s="55">
        <v>169</v>
      </c>
      <c r="H570" s="55">
        <v>149</v>
      </c>
      <c r="I570" s="55">
        <v>117</v>
      </c>
      <c r="J570" s="55">
        <v>117</v>
      </c>
      <c r="K570" s="55">
        <v>116</v>
      </c>
      <c r="L570" s="55">
        <v>129</v>
      </c>
      <c r="M570" s="55">
        <v>115</v>
      </c>
      <c r="N570" s="55">
        <v>123</v>
      </c>
      <c r="O570" s="55">
        <v>134</v>
      </c>
      <c r="P570" s="55">
        <v>94</v>
      </c>
      <c r="Q570" s="101">
        <v>164</v>
      </c>
      <c r="R570" s="101">
        <v>165</v>
      </c>
      <c r="S570" s="101">
        <v>145</v>
      </c>
      <c r="T570" s="101">
        <v>162</v>
      </c>
    </row>
    <row r="571" spans="1:20" ht="17" thickBot="1" x14ac:dyDescent="0.25">
      <c r="A571" s="5">
        <v>8</v>
      </c>
      <c r="B571" s="46">
        <v>89</v>
      </c>
      <c r="C571" s="46">
        <v>108</v>
      </c>
      <c r="D571" s="46">
        <v>98</v>
      </c>
      <c r="E571" s="46">
        <v>117</v>
      </c>
      <c r="F571" s="55">
        <v>98</v>
      </c>
      <c r="G571" s="55">
        <v>126</v>
      </c>
      <c r="H571" s="55">
        <v>147</v>
      </c>
      <c r="I571" s="55">
        <v>122</v>
      </c>
      <c r="J571" s="55">
        <v>103</v>
      </c>
      <c r="K571" s="55">
        <v>80</v>
      </c>
      <c r="L571" s="55">
        <v>98</v>
      </c>
      <c r="M571" s="55">
        <v>96</v>
      </c>
      <c r="N571" s="55">
        <v>86</v>
      </c>
      <c r="O571" s="55">
        <v>113</v>
      </c>
      <c r="P571" s="55">
        <v>105</v>
      </c>
      <c r="Q571" s="101">
        <v>85</v>
      </c>
      <c r="R571" s="101">
        <v>138</v>
      </c>
      <c r="S571" s="101">
        <v>115</v>
      </c>
      <c r="T571" s="101">
        <v>127</v>
      </c>
    </row>
    <row r="572" spans="1:20" ht="17" thickBot="1" x14ac:dyDescent="0.25">
      <c r="A572" s="5">
        <v>9</v>
      </c>
      <c r="B572" s="46">
        <v>88</v>
      </c>
      <c r="C572" s="46">
        <v>83</v>
      </c>
      <c r="D572" s="46">
        <v>97</v>
      </c>
      <c r="E572" s="46">
        <v>92</v>
      </c>
      <c r="F572" s="55">
        <v>125</v>
      </c>
      <c r="G572" s="55">
        <v>107</v>
      </c>
      <c r="H572" s="55">
        <v>108</v>
      </c>
      <c r="I572" s="55">
        <v>138</v>
      </c>
      <c r="J572" s="55">
        <v>116</v>
      </c>
      <c r="K572" s="55">
        <v>87</v>
      </c>
      <c r="L572" s="55">
        <v>79</v>
      </c>
      <c r="M572" s="55">
        <v>97</v>
      </c>
      <c r="N572" s="55">
        <v>94</v>
      </c>
      <c r="O572" s="55">
        <v>85</v>
      </c>
      <c r="P572" s="55">
        <v>107</v>
      </c>
      <c r="Q572" s="101">
        <v>98</v>
      </c>
      <c r="R572" s="101">
        <v>78</v>
      </c>
      <c r="S572" s="101">
        <v>123</v>
      </c>
      <c r="T572" s="101">
        <v>101</v>
      </c>
    </row>
    <row r="573" spans="1:20" ht="17" thickBot="1" x14ac:dyDescent="0.25">
      <c r="A573" s="5">
        <v>10</v>
      </c>
      <c r="B573" s="46">
        <v>72</v>
      </c>
      <c r="C573" s="46">
        <v>75</v>
      </c>
      <c r="D573" s="46">
        <v>76</v>
      </c>
      <c r="E573" s="46">
        <v>88</v>
      </c>
      <c r="F573" s="55">
        <v>84</v>
      </c>
      <c r="G573" s="55">
        <v>114</v>
      </c>
      <c r="H573" s="55">
        <v>95</v>
      </c>
      <c r="I573" s="55">
        <v>87</v>
      </c>
      <c r="J573" s="55">
        <v>93</v>
      </c>
      <c r="K573" s="55">
        <v>81</v>
      </c>
      <c r="L573" s="55">
        <v>71</v>
      </c>
      <c r="M573" s="55">
        <v>68</v>
      </c>
      <c r="N573" s="55">
        <v>89</v>
      </c>
      <c r="O573" s="55">
        <v>80</v>
      </c>
      <c r="P573" s="55">
        <v>73</v>
      </c>
      <c r="Q573" s="101">
        <v>90</v>
      </c>
      <c r="R573" s="101">
        <v>66</v>
      </c>
      <c r="S573" s="101">
        <v>54</v>
      </c>
      <c r="T573" s="101">
        <v>109</v>
      </c>
    </row>
    <row r="574" spans="1:20" ht="17" thickBot="1" x14ac:dyDescent="0.25">
      <c r="A574" s="5">
        <v>11</v>
      </c>
      <c r="B574" s="46">
        <v>77</v>
      </c>
      <c r="C574" s="46">
        <v>61</v>
      </c>
      <c r="D574" s="46">
        <v>68</v>
      </c>
      <c r="E574" s="46">
        <v>63</v>
      </c>
      <c r="F574" s="55">
        <v>73</v>
      </c>
      <c r="G574" s="55">
        <v>77</v>
      </c>
      <c r="H574" s="55">
        <v>85</v>
      </c>
      <c r="I574" s="55">
        <v>74</v>
      </c>
      <c r="J574" s="55">
        <v>60</v>
      </c>
      <c r="K574" s="55">
        <v>71</v>
      </c>
      <c r="L574" s="55">
        <v>74</v>
      </c>
      <c r="M574" s="55">
        <v>54</v>
      </c>
      <c r="N574" s="55">
        <v>52</v>
      </c>
      <c r="O574" s="55">
        <v>70</v>
      </c>
      <c r="P574" s="55">
        <v>66</v>
      </c>
      <c r="Q574" s="101">
        <v>64</v>
      </c>
      <c r="R574" s="101">
        <v>77</v>
      </c>
      <c r="S574" s="101">
        <v>59</v>
      </c>
      <c r="T574" s="101">
        <v>40</v>
      </c>
    </row>
    <row r="575" spans="1:20" ht="17" thickBot="1" x14ac:dyDescent="0.25">
      <c r="A575" s="5">
        <v>12</v>
      </c>
      <c r="B575" s="46">
        <v>46</v>
      </c>
      <c r="C575" s="46">
        <v>64</v>
      </c>
      <c r="D575" s="46">
        <v>59</v>
      </c>
      <c r="E575" s="46">
        <v>50</v>
      </c>
      <c r="F575" s="55">
        <v>41</v>
      </c>
      <c r="G575" s="55">
        <v>62</v>
      </c>
      <c r="H575" s="55">
        <v>61</v>
      </c>
      <c r="I575" s="55">
        <v>74</v>
      </c>
      <c r="J575" s="55">
        <v>62</v>
      </c>
      <c r="K575" s="55">
        <v>52</v>
      </c>
      <c r="L575" s="55">
        <v>70</v>
      </c>
      <c r="M575" s="55">
        <v>72</v>
      </c>
      <c r="N575" s="55">
        <v>55</v>
      </c>
      <c r="O575" s="55">
        <v>42</v>
      </c>
      <c r="P575" s="55">
        <v>69</v>
      </c>
      <c r="Q575" s="101">
        <v>58</v>
      </c>
      <c r="R575" s="101">
        <v>56</v>
      </c>
      <c r="S575" s="101">
        <v>70</v>
      </c>
      <c r="T575" s="101">
        <v>54</v>
      </c>
    </row>
    <row r="576" spans="1:20" ht="18" thickBot="1" x14ac:dyDescent="0.25">
      <c r="A576" s="5" t="s">
        <v>13</v>
      </c>
      <c r="B576" s="46" t="s">
        <v>29</v>
      </c>
      <c r="C576" s="57"/>
      <c r="D576" s="46" t="s">
        <v>29</v>
      </c>
      <c r="E576" s="57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103"/>
    </row>
    <row r="577" spans="1:20" ht="35" thickBot="1" x14ac:dyDescent="0.25">
      <c r="A577" s="16" t="s">
        <v>14</v>
      </c>
      <c r="B577" s="46" t="s">
        <v>29</v>
      </c>
      <c r="C577" s="58">
        <v>1378</v>
      </c>
      <c r="D577" s="46" t="s">
        <v>29</v>
      </c>
      <c r="E577" s="58">
        <v>1425</v>
      </c>
      <c r="F577" s="58">
        <v>1440</v>
      </c>
      <c r="G577" s="58">
        <v>1514</v>
      </c>
      <c r="H577" s="58">
        <v>1467</v>
      </c>
      <c r="I577" s="58">
        <v>1456</v>
      </c>
      <c r="J577" s="58">
        <v>1452</v>
      </c>
      <c r="K577" s="58">
        <v>1431</v>
      </c>
      <c r="L577" s="58">
        <v>1474</v>
      </c>
      <c r="M577" s="58">
        <f t="shared" ref="M577:R577" si="341">SUM(M563:M575)</f>
        <v>1458</v>
      </c>
      <c r="N577" s="58">
        <f t="shared" si="341"/>
        <v>1536</v>
      </c>
      <c r="O577" s="58">
        <f t="shared" si="341"/>
        <v>1562</v>
      </c>
      <c r="P577" s="58">
        <f t="shared" si="341"/>
        <v>1591</v>
      </c>
      <c r="Q577" s="58">
        <f t="shared" si="341"/>
        <v>1628</v>
      </c>
      <c r="R577" s="58">
        <f t="shared" si="341"/>
        <v>1656</v>
      </c>
      <c r="S577" s="58">
        <f t="shared" ref="S577:T577" si="342">SUM(S563:S575)</f>
        <v>1638</v>
      </c>
      <c r="T577" s="105">
        <f t="shared" ref="T577" si="343">SUM(T563:T575)</f>
        <v>1650</v>
      </c>
    </row>
    <row r="578" spans="1:20" ht="52" thickBot="1" x14ac:dyDescent="0.25">
      <c r="A578" s="16" t="s">
        <v>28</v>
      </c>
      <c r="B578" s="48"/>
      <c r="C578" s="59" t="e">
        <f>((C577-B577)/B577)</f>
        <v>#VALUE!</v>
      </c>
      <c r="D578" s="59" t="e">
        <f>((D577-C577)/C577)</f>
        <v>#VALUE!</v>
      </c>
      <c r="E578" s="59" t="e">
        <f>((E577-D577)/D577)</f>
        <v>#VALUE!</v>
      </c>
      <c r="F578" s="59">
        <f>((F577-E577)/E577)</f>
        <v>1.0526315789473684E-2</v>
      </c>
      <c r="G578" s="59">
        <f t="shared" ref="G578:T578" si="344">((G577-F577)/F577)</f>
        <v>5.1388888888888887E-2</v>
      </c>
      <c r="H578" s="59">
        <f t="shared" si="344"/>
        <v>-3.1043593130779392E-2</v>
      </c>
      <c r="I578" s="59">
        <f t="shared" si="344"/>
        <v>-7.498295841854124E-3</v>
      </c>
      <c r="J578" s="59">
        <f t="shared" si="344"/>
        <v>-2.7472527472527475E-3</v>
      </c>
      <c r="K578" s="59">
        <f t="shared" si="344"/>
        <v>-1.4462809917355372E-2</v>
      </c>
      <c r="L578" s="59">
        <f t="shared" si="344"/>
        <v>3.004891684136967E-2</v>
      </c>
      <c r="M578" s="59">
        <f t="shared" si="344"/>
        <v>-1.0854816824966078E-2</v>
      </c>
      <c r="N578" s="59">
        <f t="shared" si="344"/>
        <v>5.3497942386831275E-2</v>
      </c>
      <c r="O578" s="59">
        <f t="shared" si="344"/>
        <v>1.6927083333333332E-2</v>
      </c>
      <c r="P578" s="59">
        <f t="shared" si="344"/>
        <v>1.856594110115237E-2</v>
      </c>
      <c r="Q578" s="59">
        <f t="shared" si="344"/>
        <v>2.3255813953488372E-2</v>
      </c>
      <c r="R578" s="59">
        <f t="shared" si="344"/>
        <v>1.7199017199017199E-2</v>
      </c>
      <c r="S578" s="59">
        <f t="shared" si="344"/>
        <v>-1.0869565217391304E-2</v>
      </c>
      <c r="T578" s="59">
        <f t="shared" si="344"/>
        <v>7.326007326007326E-3</v>
      </c>
    </row>
    <row r="579" spans="1:20" ht="69" thickBot="1" x14ac:dyDescent="0.25">
      <c r="A579" s="16" t="s">
        <v>16</v>
      </c>
      <c r="B579" s="59"/>
      <c r="C579" s="59"/>
      <c r="D579" s="59"/>
      <c r="E579" s="59"/>
      <c r="F579" s="59"/>
      <c r="G579" s="59" t="e">
        <f t="shared" ref="G579:T579" si="345">(G577-B577)/B577</f>
        <v>#VALUE!</v>
      </c>
      <c r="H579" s="59">
        <f t="shared" si="345"/>
        <v>6.4586357039187234E-2</v>
      </c>
      <c r="I579" s="59" t="e">
        <f t="shared" si="345"/>
        <v>#VALUE!</v>
      </c>
      <c r="J579" s="59">
        <f t="shared" si="345"/>
        <v>1.8947368421052633E-2</v>
      </c>
      <c r="K579" s="59">
        <f t="shared" si="345"/>
        <v>-6.2500000000000003E-3</v>
      </c>
      <c r="L579" s="59">
        <f t="shared" si="345"/>
        <v>-2.6420079260237782E-2</v>
      </c>
      <c r="M579" s="59">
        <f t="shared" si="345"/>
        <v>-6.1349693251533744E-3</v>
      </c>
      <c r="N579" s="59">
        <f t="shared" si="345"/>
        <v>5.4945054945054944E-2</v>
      </c>
      <c r="O579" s="59">
        <f t="shared" si="345"/>
        <v>7.575757575757576E-2</v>
      </c>
      <c r="P579" s="59">
        <f t="shared" si="345"/>
        <v>0.11180992313067785</v>
      </c>
      <c r="Q579" s="59">
        <f t="shared" si="345"/>
        <v>0.1044776119402985</v>
      </c>
      <c r="R579" s="59">
        <f t="shared" si="345"/>
        <v>0.13580246913580246</v>
      </c>
      <c r="S579" s="59">
        <f t="shared" si="345"/>
        <v>6.640625E-2</v>
      </c>
      <c r="T579" s="59">
        <f t="shared" si="345"/>
        <v>5.6338028169014086E-2</v>
      </c>
    </row>
    <row r="580" spans="1:20" ht="86" thickBot="1" x14ac:dyDescent="0.25">
      <c r="A580" s="16" t="s">
        <v>17</v>
      </c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 t="e">
        <f t="shared" ref="L580:T580" si="346">(L577-B577)/B577</f>
        <v>#VALUE!</v>
      </c>
      <c r="M580" s="59">
        <f t="shared" si="346"/>
        <v>5.8055152394775038E-2</v>
      </c>
      <c r="N580" s="59" t="e">
        <f t="shared" si="346"/>
        <v>#VALUE!</v>
      </c>
      <c r="O580" s="59">
        <f t="shared" si="346"/>
        <v>9.6140350877192984E-2</v>
      </c>
      <c r="P580" s="59">
        <f t="shared" si="346"/>
        <v>0.10486111111111111</v>
      </c>
      <c r="Q580" s="59">
        <f t="shared" si="346"/>
        <v>7.5297225891677672E-2</v>
      </c>
      <c r="R580" s="59">
        <f t="shared" si="346"/>
        <v>0.12883435582822086</v>
      </c>
      <c r="S580" s="59">
        <f t="shared" si="346"/>
        <v>0.125</v>
      </c>
      <c r="T580" s="59">
        <f t="shared" si="346"/>
        <v>0.13636363636363635</v>
      </c>
    </row>
    <row r="581" spans="1:20" ht="35" thickBot="1" x14ac:dyDescent="0.25">
      <c r="A581" s="16" t="s">
        <v>18</v>
      </c>
      <c r="B581" s="60">
        <v>15889</v>
      </c>
      <c r="C581" s="60">
        <v>15871</v>
      </c>
      <c r="D581" s="60">
        <v>15721</v>
      </c>
      <c r="E581" s="60">
        <v>15515</v>
      </c>
      <c r="F581" s="60">
        <v>15358</v>
      </c>
      <c r="G581" s="29">
        <v>15355</v>
      </c>
      <c r="H581" s="29">
        <v>15509</v>
      </c>
      <c r="I581" s="29">
        <v>15309</v>
      </c>
      <c r="J581" s="29">
        <v>15188</v>
      </c>
      <c r="K581" s="29">
        <v>14759</v>
      </c>
      <c r="L581" s="29">
        <v>14623</v>
      </c>
      <c r="M581" s="29">
        <v>14488</v>
      </c>
      <c r="N581" s="29">
        <v>14999</v>
      </c>
      <c r="O581" s="29">
        <v>15036</v>
      </c>
      <c r="P581" s="29">
        <v>15074</v>
      </c>
      <c r="Q581" s="29">
        <v>15294</v>
      </c>
      <c r="R581" s="29">
        <v>15494</v>
      </c>
      <c r="S581" s="29">
        <v>15200</v>
      </c>
      <c r="T581" s="29">
        <v>15303</v>
      </c>
    </row>
    <row r="582" spans="1:20" ht="69" thickBot="1" x14ac:dyDescent="0.25">
      <c r="A582" s="16" t="s">
        <v>19</v>
      </c>
      <c r="B582" s="59"/>
      <c r="C582" s="59">
        <f t="shared" ref="C582:T582" si="347">(C581-B581)/B581</f>
        <v>-1.1328592107747498E-3</v>
      </c>
      <c r="D582" s="59">
        <f t="shared" si="347"/>
        <v>-9.4512003024384093E-3</v>
      </c>
      <c r="E582" s="59">
        <f t="shared" si="347"/>
        <v>-1.3103492144265632E-2</v>
      </c>
      <c r="F582" s="59">
        <f t="shared" si="347"/>
        <v>-1.0119239445697712E-2</v>
      </c>
      <c r="G582" s="59">
        <f t="shared" si="347"/>
        <v>-1.9533793462690453E-4</v>
      </c>
      <c r="H582" s="59">
        <f t="shared" si="347"/>
        <v>1.0029306414848584E-2</v>
      </c>
      <c r="I582" s="59">
        <f t="shared" si="347"/>
        <v>-1.2895737958604681E-2</v>
      </c>
      <c r="J582" s="59">
        <f t="shared" si="347"/>
        <v>-7.903847410020249E-3</v>
      </c>
      <c r="K582" s="59">
        <f t="shared" si="347"/>
        <v>-2.8245983671319464E-2</v>
      </c>
      <c r="L582" s="59">
        <f t="shared" si="347"/>
        <v>-9.2147164442035363E-3</v>
      </c>
      <c r="M582" s="59">
        <f t="shared" si="347"/>
        <v>-9.2320317308349862E-3</v>
      </c>
      <c r="N582" s="59">
        <f t="shared" si="347"/>
        <v>3.5270568746548867E-2</v>
      </c>
      <c r="O582" s="59">
        <f t="shared" si="347"/>
        <v>2.4668311220748052E-3</v>
      </c>
      <c r="P582" s="59">
        <f t="shared" si="347"/>
        <v>2.5272678903963822E-3</v>
      </c>
      <c r="Q582" s="59">
        <f t="shared" si="347"/>
        <v>1.4594666312856575E-2</v>
      </c>
      <c r="R582" s="59">
        <f t="shared" si="347"/>
        <v>1.3077023669412841E-2</v>
      </c>
      <c r="S582" s="59">
        <f t="shared" si="347"/>
        <v>-1.8975087130502132E-2</v>
      </c>
      <c r="T582" s="59">
        <f t="shared" si="347"/>
        <v>6.7763157894736841E-3</v>
      </c>
    </row>
    <row r="583" spans="1:20" ht="69" thickBot="1" x14ac:dyDescent="0.25">
      <c r="A583" s="16" t="s">
        <v>20</v>
      </c>
      <c r="B583" s="59"/>
      <c r="C583" s="59"/>
      <c r="D583" s="59"/>
      <c r="E583" s="59"/>
      <c r="F583" s="59"/>
      <c r="G583" s="59">
        <f t="shared" ref="G583:T583" si="348">(G581-B581)/B581</f>
        <v>-3.3608156586317578E-2</v>
      </c>
      <c r="H583" s="59">
        <f t="shared" si="348"/>
        <v>-2.2808896729884696E-2</v>
      </c>
      <c r="I583" s="59">
        <f t="shared" si="348"/>
        <v>-2.6206984288531264E-2</v>
      </c>
      <c r="J583" s="59">
        <f t="shared" si="348"/>
        <v>-2.1076377699000969E-2</v>
      </c>
      <c r="K583" s="59">
        <f t="shared" si="348"/>
        <v>-3.9002474280505274E-2</v>
      </c>
      <c r="L583" s="59">
        <f t="shared" si="348"/>
        <v>-4.7671768153695865E-2</v>
      </c>
      <c r="M583" s="59">
        <f t="shared" si="348"/>
        <v>-6.5832742278676901E-2</v>
      </c>
      <c r="N583" s="59">
        <f t="shared" si="348"/>
        <v>-2.0249526422365927E-2</v>
      </c>
      <c r="O583" s="59">
        <f t="shared" si="348"/>
        <v>-1.0007900974453516E-2</v>
      </c>
      <c r="P583" s="59">
        <f t="shared" si="348"/>
        <v>2.1342909411206722E-2</v>
      </c>
      <c r="Q583" s="59">
        <f t="shared" si="348"/>
        <v>4.5886616973261303E-2</v>
      </c>
      <c r="R583" s="59">
        <f t="shared" si="348"/>
        <v>6.9436775262286032E-2</v>
      </c>
      <c r="S583" s="59">
        <f t="shared" si="348"/>
        <v>1.3400893392892859E-2</v>
      </c>
      <c r="T583" s="59">
        <f t="shared" si="348"/>
        <v>1.7757382282521949E-2</v>
      </c>
    </row>
    <row r="584" spans="1:20" ht="86" thickBot="1" x14ac:dyDescent="0.25">
      <c r="A584" s="16" t="s">
        <v>21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>
        <f t="shared" ref="L584:T584" si="349">(L581-B581)/B581</f>
        <v>-7.9677764491157405E-2</v>
      </c>
      <c r="M584" s="59">
        <f t="shared" si="349"/>
        <v>-8.7140066788482143E-2</v>
      </c>
      <c r="N584" s="59">
        <f t="shared" si="349"/>
        <v>-4.592583169009605E-2</v>
      </c>
      <c r="O584" s="59">
        <f t="shared" si="349"/>
        <v>-3.08733483725427E-2</v>
      </c>
      <c r="P584" s="59">
        <f t="shared" si="349"/>
        <v>-1.8491991144680298E-2</v>
      </c>
      <c r="Q584" s="59">
        <f t="shared" si="349"/>
        <v>-3.9726473461413224E-3</v>
      </c>
      <c r="R584" s="59">
        <f t="shared" si="349"/>
        <v>-9.6718034689535109E-4</v>
      </c>
      <c r="S584" s="59">
        <f t="shared" si="349"/>
        <v>-7.1199947743157618E-3</v>
      </c>
      <c r="T584" s="59">
        <f t="shared" si="349"/>
        <v>7.5717671846194361E-3</v>
      </c>
    </row>
    <row r="585" spans="1:20" ht="52" thickBot="1" x14ac:dyDescent="0.25">
      <c r="A585" s="16" t="s">
        <v>22</v>
      </c>
      <c r="B585" s="59" t="e">
        <f>B577/B581</f>
        <v>#VALUE!</v>
      </c>
      <c r="C585" s="59">
        <f>C577/C581</f>
        <v>8.6825026778400857E-2</v>
      </c>
      <c r="D585" s="59" t="e">
        <f>D577/D581</f>
        <v>#VALUE!</v>
      </c>
      <c r="E585" s="59">
        <f>E577/E581</f>
        <v>9.1846600064453748E-2</v>
      </c>
      <c r="F585" s="59">
        <f>F577/F581</f>
        <v>9.3762208620914181E-2</v>
      </c>
      <c r="G585" s="59">
        <f t="shared" ref="G585:M585" si="350">G577/G581</f>
        <v>9.8599804623901013E-2</v>
      </c>
      <c r="H585" s="59">
        <f t="shared" si="350"/>
        <v>9.4590237926365339E-2</v>
      </c>
      <c r="I585" s="59">
        <f t="shared" si="350"/>
        <v>9.5107453132144484E-2</v>
      </c>
      <c r="J585" s="59">
        <f t="shared" si="350"/>
        <v>9.5601790887542795E-2</v>
      </c>
      <c r="K585" s="59">
        <f t="shared" si="350"/>
        <v>9.6957788468053391E-2</v>
      </c>
      <c r="L585" s="59">
        <f t="shared" si="350"/>
        <v>0.10080010941667236</v>
      </c>
      <c r="M585" s="59">
        <f t="shared" si="350"/>
        <v>0.10063500828271674</v>
      </c>
      <c r="N585" s="59">
        <f t="shared" ref="N585:O585" si="351">N577/N581</f>
        <v>0.10240682712180812</v>
      </c>
      <c r="O585" s="59">
        <f t="shared" si="351"/>
        <v>0.10388401170524075</v>
      </c>
      <c r="P585" s="59">
        <f t="shared" ref="P585:Q585" si="352">P577/P581</f>
        <v>0.10554597319888549</v>
      </c>
      <c r="Q585" s="59">
        <f t="shared" si="352"/>
        <v>0.10644697266902053</v>
      </c>
      <c r="R585" s="59">
        <f t="shared" ref="R585:S585" si="353">R577/R581</f>
        <v>0.10688008261262424</v>
      </c>
      <c r="S585" s="59">
        <f t="shared" si="353"/>
        <v>0.10776315789473684</v>
      </c>
      <c r="T585" s="59">
        <f t="shared" ref="T585" si="354">T577/T581</f>
        <v>0.10782199568712017</v>
      </c>
    </row>
    <row r="586" spans="1:20" ht="69" thickBot="1" x14ac:dyDescent="0.25">
      <c r="A586" s="16" t="s">
        <v>23</v>
      </c>
      <c r="B586" s="59"/>
      <c r="C586" s="59" t="e">
        <f t="shared" ref="C586:K586" si="355">(C585-B585)</f>
        <v>#VALUE!</v>
      </c>
      <c r="D586" s="59" t="e">
        <f t="shared" si="355"/>
        <v>#VALUE!</v>
      </c>
      <c r="E586" s="59" t="e">
        <f t="shared" si="355"/>
        <v>#VALUE!</v>
      </c>
      <c r="F586" s="59">
        <f t="shared" si="355"/>
        <v>1.9156085564604325E-3</v>
      </c>
      <c r="G586" s="59">
        <f t="shared" si="355"/>
        <v>4.8375960029868326E-3</v>
      </c>
      <c r="H586" s="59">
        <f t="shared" si="355"/>
        <v>-4.0095666975356742E-3</v>
      </c>
      <c r="I586" s="59">
        <f t="shared" si="355"/>
        <v>5.1721520577914515E-4</v>
      </c>
      <c r="J586" s="59">
        <f t="shared" si="355"/>
        <v>4.9433775539831082E-4</v>
      </c>
      <c r="K586" s="59">
        <f t="shared" si="355"/>
        <v>1.3559975805105956E-3</v>
      </c>
      <c r="L586" s="59">
        <f t="shared" ref="L586:T586" si="356">(L585-K585)</f>
        <v>3.8423209486189713E-3</v>
      </c>
      <c r="M586" s="59">
        <f t="shared" si="356"/>
        <v>-1.651011339556252E-4</v>
      </c>
      <c r="N586" s="59">
        <f t="shared" si="356"/>
        <v>1.771818839091388E-3</v>
      </c>
      <c r="O586" s="59">
        <f t="shared" si="356"/>
        <v>1.477184583432628E-3</v>
      </c>
      <c r="P586" s="59">
        <f t="shared" si="356"/>
        <v>1.6619614936447397E-3</v>
      </c>
      <c r="Q586" s="59">
        <f t="shared" si="356"/>
        <v>9.0099947013504156E-4</v>
      </c>
      <c r="R586" s="59">
        <f t="shared" si="356"/>
        <v>4.3310994360371002E-4</v>
      </c>
      <c r="S586" s="59">
        <f t="shared" si="356"/>
        <v>8.8307528211259423E-4</v>
      </c>
      <c r="T586" s="59">
        <f t="shared" si="356"/>
        <v>5.8837792383331644E-5</v>
      </c>
    </row>
    <row r="587" spans="1:20" ht="69" thickBot="1" x14ac:dyDescent="0.25">
      <c r="A587" s="16" t="s">
        <v>24</v>
      </c>
      <c r="B587" s="59"/>
      <c r="C587" s="59"/>
      <c r="D587" s="59"/>
      <c r="E587" s="59"/>
      <c r="F587" s="59"/>
      <c r="G587" s="59" t="e">
        <f>G585-B585</f>
        <v>#VALUE!</v>
      </c>
      <c r="H587" s="59">
        <f t="shared" ref="H587:K587" si="357">H585-C585</f>
        <v>7.765211147964482E-3</v>
      </c>
      <c r="I587" s="59" t="e">
        <f t="shared" si="357"/>
        <v>#VALUE!</v>
      </c>
      <c r="J587" s="59">
        <f t="shared" si="357"/>
        <v>3.7551908230890468E-3</v>
      </c>
      <c r="K587" s="59">
        <f t="shared" si="357"/>
        <v>3.19557984713921E-3</v>
      </c>
      <c r="L587" s="59">
        <f t="shared" ref="L587:T587" si="358">L585-G585</f>
        <v>2.2003047927713487E-3</v>
      </c>
      <c r="M587" s="59">
        <f t="shared" si="358"/>
        <v>6.0447703563513977E-3</v>
      </c>
      <c r="N587" s="59">
        <f t="shared" si="358"/>
        <v>7.2993739896636406E-3</v>
      </c>
      <c r="O587" s="59">
        <f t="shared" si="358"/>
        <v>8.2822208176979578E-3</v>
      </c>
      <c r="P587" s="59">
        <f t="shared" si="358"/>
        <v>8.5881847308321019E-3</v>
      </c>
      <c r="Q587" s="59">
        <f t="shared" si="358"/>
        <v>5.6468632523481721E-3</v>
      </c>
      <c r="R587" s="59">
        <f t="shared" si="358"/>
        <v>6.2450743299075073E-3</v>
      </c>
      <c r="S587" s="59">
        <f t="shared" si="358"/>
        <v>5.3563307729287135E-3</v>
      </c>
      <c r="T587" s="59">
        <f t="shared" si="358"/>
        <v>3.9379839818794171E-3</v>
      </c>
    </row>
    <row r="588" spans="1:20" ht="69" thickBot="1" x14ac:dyDescent="0.25">
      <c r="A588" s="16" t="s">
        <v>25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 t="e">
        <f t="shared" ref="L588:T588" si="359">L585-B585</f>
        <v>#VALUE!</v>
      </c>
      <c r="M588" s="59">
        <f t="shared" si="359"/>
        <v>1.380998150431588E-2</v>
      </c>
      <c r="N588" s="59" t="e">
        <f t="shared" si="359"/>
        <v>#VALUE!</v>
      </c>
      <c r="O588" s="59">
        <f t="shared" si="359"/>
        <v>1.2037411640787005E-2</v>
      </c>
      <c r="P588" s="59">
        <f t="shared" si="359"/>
        <v>1.1783764577971312E-2</v>
      </c>
      <c r="Q588" s="59">
        <f t="shared" si="359"/>
        <v>7.8471680451195208E-3</v>
      </c>
      <c r="R588" s="59">
        <f t="shared" si="359"/>
        <v>1.2289844686258905E-2</v>
      </c>
      <c r="S588" s="59">
        <f t="shared" si="359"/>
        <v>1.2655704762592354E-2</v>
      </c>
      <c r="T588" s="59">
        <f t="shared" si="359"/>
        <v>1.2220204799577375E-2</v>
      </c>
    </row>
    <row r="592" spans="1:20" ht="16" x14ac:dyDescent="0.2">
      <c r="A592" s="40" t="s">
        <v>65</v>
      </c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2"/>
      <c r="N592" s="42"/>
    </row>
    <row r="593" spans="1:20" ht="17" thickBo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20" ht="18" thickBot="1" x14ac:dyDescent="0.25">
      <c r="A594" s="10"/>
      <c r="B594" s="10" t="s">
        <v>0</v>
      </c>
      <c r="C594" s="10" t="s">
        <v>1</v>
      </c>
      <c r="D594" s="10" t="s">
        <v>2</v>
      </c>
      <c r="E594" s="10" t="s">
        <v>3</v>
      </c>
      <c r="F594" s="10" t="s">
        <v>4</v>
      </c>
      <c r="G594" s="10" t="s">
        <v>5</v>
      </c>
      <c r="H594" s="10" t="s">
        <v>6</v>
      </c>
      <c r="I594" s="10" t="s">
        <v>7</v>
      </c>
      <c r="J594" s="10" t="s">
        <v>8</v>
      </c>
      <c r="K594" s="10" t="s">
        <v>9</v>
      </c>
      <c r="L594" s="10" t="s">
        <v>10</v>
      </c>
      <c r="M594" s="10" t="s">
        <v>30</v>
      </c>
      <c r="N594" s="10" t="s">
        <v>36</v>
      </c>
      <c r="O594" s="10" t="s">
        <v>39</v>
      </c>
      <c r="P594" s="10" t="s">
        <v>40</v>
      </c>
      <c r="Q594" s="10" t="s">
        <v>41</v>
      </c>
      <c r="R594" s="10" t="s">
        <v>42</v>
      </c>
      <c r="S594" s="10" t="s">
        <v>43</v>
      </c>
      <c r="T594" s="10" t="s">
        <v>46</v>
      </c>
    </row>
    <row r="595" spans="1:20" ht="18" thickBot="1" x14ac:dyDescent="0.25">
      <c r="A595" s="5" t="s">
        <v>11</v>
      </c>
      <c r="B595" s="72">
        <v>246</v>
      </c>
      <c r="C595" s="72">
        <v>254</v>
      </c>
      <c r="D595" s="73">
        <v>277</v>
      </c>
      <c r="E595" s="73">
        <v>261</v>
      </c>
      <c r="F595" s="73">
        <v>268</v>
      </c>
      <c r="G595" s="73">
        <v>274</v>
      </c>
      <c r="H595" s="73">
        <v>289</v>
      </c>
      <c r="I595" s="73">
        <v>332</v>
      </c>
      <c r="J595" s="73">
        <v>367</v>
      </c>
      <c r="K595" s="73">
        <v>399</v>
      </c>
      <c r="L595" s="73">
        <v>379</v>
      </c>
      <c r="M595" s="73">
        <v>372</v>
      </c>
      <c r="N595" s="73">
        <v>361</v>
      </c>
      <c r="O595" s="73">
        <v>359</v>
      </c>
      <c r="P595" s="73">
        <v>328</v>
      </c>
      <c r="Q595" s="73">
        <v>308</v>
      </c>
      <c r="R595" s="73">
        <v>318</v>
      </c>
      <c r="S595" s="73">
        <v>324</v>
      </c>
      <c r="T595" s="114">
        <v>297</v>
      </c>
    </row>
    <row r="596" spans="1:20" ht="17" thickBot="1" x14ac:dyDescent="0.25">
      <c r="A596" s="5">
        <v>1</v>
      </c>
      <c r="B596" s="72">
        <v>216</v>
      </c>
      <c r="C596" s="72">
        <v>250</v>
      </c>
      <c r="D596" s="72">
        <v>252</v>
      </c>
      <c r="E596" s="72">
        <v>270</v>
      </c>
      <c r="F596" s="73">
        <v>258</v>
      </c>
      <c r="G596" s="73">
        <v>258</v>
      </c>
      <c r="H596" s="73">
        <v>283</v>
      </c>
      <c r="I596" s="73">
        <v>301</v>
      </c>
      <c r="J596" s="73">
        <v>328</v>
      </c>
      <c r="K596" s="73">
        <v>357</v>
      </c>
      <c r="L596" s="73">
        <v>386</v>
      </c>
      <c r="M596" s="73">
        <v>382</v>
      </c>
      <c r="N596" s="73">
        <v>380</v>
      </c>
      <c r="O596" s="73">
        <v>349</v>
      </c>
      <c r="P596" s="73">
        <v>335</v>
      </c>
      <c r="Q596" s="101">
        <v>311</v>
      </c>
      <c r="R596" s="101">
        <v>305</v>
      </c>
      <c r="S596" s="101">
        <v>301</v>
      </c>
      <c r="T596" s="101">
        <v>320</v>
      </c>
    </row>
    <row r="597" spans="1:20" ht="17" thickBot="1" x14ac:dyDescent="0.25">
      <c r="A597" s="5">
        <v>2</v>
      </c>
      <c r="B597" s="72">
        <v>195</v>
      </c>
      <c r="C597" s="72">
        <v>196</v>
      </c>
      <c r="D597" s="72">
        <v>223</v>
      </c>
      <c r="E597" s="72">
        <v>232</v>
      </c>
      <c r="F597" s="73">
        <v>244</v>
      </c>
      <c r="G597" s="73">
        <v>227</v>
      </c>
      <c r="H597" s="73">
        <v>242</v>
      </c>
      <c r="I597" s="73">
        <v>263</v>
      </c>
      <c r="J597" s="73">
        <v>278</v>
      </c>
      <c r="K597" s="73">
        <v>299</v>
      </c>
      <c r="L597" s="73">
        <v>336</v>
      </c>
      <c r="M597" s="73">
        <v>366</v>
      </c>
      <c r="N597" s="73">
        <v>357</v>
      </c>
      <c r="O597" s="73">
        <v>346</v>
      </c>
      <c r="P597" s="73">
        <v>326</v>
      </c>
      <c r="Q597" s="101">
        <v>320</v>
      </c>
      <c r="R597" s="101">
        <v>304</v>
      </c>
      <c r="S597" s="101">
        <v>289</v>
      </c>
      <c r="T597" s="101">
        <v>288</v>
      </c>
    </row>
    <row r="598" spans="1:20" ht="17" thickBot="1" x14ac:dyDescent="0.25">
      <c r="A598" s="5">
        <v>3</v>
      </c>
      <c r="B598" s="72">
        <v>185</v>
      </c>
      <c r="C598" s="72">
        <v>189</v>
      </c>
      <c r="D598" s="72">
        <v>182</v>
      </c>
      <c r="E598" s="72">
        <v>211</v>
      </c>
      <c r="F598" s="73">
        <v>204</v>
      </c>
      <c r="G598" s="73">
        <v>227</v>
      </c>
      <c r="H598" s="73">
        <v>221</v>
      </c>
      <c r="I598" s="73">
        <v>235</v>
      </c>
      <c r="J598" s="73">
        <v>248</v>
      </c>
      <c r="K598" s="73">
        <v>255</v>
      </c>
      <c r="L598" s="73">
        <v>286</v>
      </c>
      <c r="M598" s="73">
        <v>316</v>
      </c>
      <c r="N598" s="73">
        <v>339</v>
      </c>
      <c r="O598" s="73">
        <v>332</v>
      </c>
      <c r="P598" s="73">
        <v>334</v>
      </c>
      <c r="Q598" s="101">
        <v>294</v>
      </c>
      <c r="R598" s="101">
        <v>299</v>
      </c>
      <c r="S598" s="101">
        <v>298</v>
      </c>
      <c r="T598" s="101">
        <v>277</v>
      </c>
    </row>
    <row r="599" spans="1:20" ht="17" thickBot="1" x14ac:dyDescent="0.25">
      <c r="A599" s="5">
        <v>4</v>
      </c>
      <c r="B599" s="72">
        <v>175</v>
      </c>
      <c r="C599" s="72">
        <v>168</v>
      </c>
      <c r="D599" s="72">
        <v>176</v>
      </c>
      <c r="E599" s="72">
        <v>170</v>
      </c>
      <c r="F599" s="73">
        <v>190</v>
      </c>
      <c r="G599" s="73">
        <v>190</v>
      </c>
      <c r="H599" s="73">
        <v>223</v>
      </c>
      <c r="I599" s="73">
        <v>214</v>
      </c>
      <c r="J599" s="73">
        <v>224</v>
      </c>
      <c r="K599" s="73">
        <v>232</v>
      </c>
      <c r="L599" s="73">
        <v>242</v>
      </c>
      <c r="M599" s="73">
        <v>272</v>
      </c>
      <c r="N599" s="73">
        <v>298</v>
      </c>
      <c r="O599" s="73">
        <v>314</v>
      </c>
      <c r="P599" s="73">
        <v>321</v>
      </c>
      <c r="Q599" s="101">
        <v>310</v>
      </c>
      <c r="R599" s="101">
        <v>277</v>
      </c>
      <c r="S599" s="101">
        <v>291</v>
      </c>
      <c r="T599" s="101">
        <v>289</v>
      </c>
    </row>
    <row r="600" spans="1:20" ht="17" thickBot="1" x14ac:dyDescent="0.25">
      <c r="A600" s="5">
        <v>5</v>
      </c>
      <c r="B600" s="72">
        <v>148</v>
      </c>
      <c r="C600" s="72">
        <v>166</v>
      </c>
      <c r="D600" s="72">
        <v>151</v>
      </c>
      <c r="E600" s="72">
        <v>170</v>
      </c>
      <c r="F600" s="73">
        <v>157</v>
      </c>
      <c r="G600" s="73">
        <v>180</v>
      </c>
      <c r="H600" s="73">
        <v>188</v>
      </c>
      <c r="I600" s="73">
        <v>213</v>
      </c>
      <c r="J600" s="73">
        <v>201</v>
      </c>
      <c r="K600" s="73">
        <v>225</v>
      </c>
      <c r="L600" s="73">
        <v>231</v>
      </c>
      <c r="M600" s="73">
        <v>235</v>
      </c>
      <c r="N600" s="73">
        <v>262</v>
      </c>
      <c r="O600" s="73">
        <v>281</v>
      </c>
      <c r="P600" s="73">
        <v>280</v>
      </c>
      <c r="Q600" s="101">
        <v>298</v>
      </c>
      <c r="R600" s="101">
        <v>294</v>
      </c>
      <c r="S600" s="101">
        <v>262</v>
      </c>
      <c r="T600" s="101">
        <v>268</v>
      </c>
    </row>
    <row r="601" spans="1:20" ht="17" thickBot="1" x14ac:dyDescent="0.25">
      <c r="A601" s="5">
        <v>6</v>
      </c>
      <c r="B601" s="72">
        <v>183</v>
      </c>
      <c r="C601" s="72">
        <v>212</v>
      </c>
      <c r="D601" s="72">
        <v>222</v>
      </c>
      <c r="E601" s="72">
        <v>221</v>
      </c>
      <c r="F601" s="73">
        <v>241</v>
      </c>
      <c r="G601" s="73">
        <v>229</v>
      </c>
      <c r="H601" s="73">
        <v>237</v>
      </c>
      <c r="I601" s="73">
        <v>282</v>
      </c>
      <c r="J601" s="73">
        <v>296</v>
      </c>
      <c r="K601" s="73">
        <v>286</v>
      </c>
      <c r="L601" s="73">
        <v>308</v>
      </c>
      <c r="M601" s="73">
        <v>345</v>
      </c>
      <c r="N601" s="73">
        <v>349</v>
      </c>
      <c r="O601" s="73">
        <v>379</v>
      </c>
      <c r="P601" s="73">
        <v>365</v>
      </c>
      <c r="Q601" s="101">
        <v>370</v>
      </c>
      <c r="R601" s="101">
        <v>361</v>
      </c>
      <c r="S601" s="101">
        <v>383</v>
      </c>
      <c r="T601" s="101">
        <v>340</v>
      </c>
    </row>
    <row r="602" spans="1:20" ht="17" thickBot="1" x14ac:dyDescent="0.25">
      <c r="A602" s="5">
        <v>7</v>
      </c>
      <c r="B602" s="72">
        <v>214</v>
      </c>
      <c r="C602" s="72">
        <v>181</v>
      </c>
      <c r="D602" s="72">
        <v>207</v>
      </c>
      <c r="E602" s="72">
        <v>211</v>
      </c>
      <c r="F602" s="73">
        <v>204</v>
      </c>
      <c r="G602" s="73">
        <v>237</v>
      </c>
      <c r="H602" s="73">
        <v>219</v>
      </c>
      <c r="I602" s="73">
        <v>240</v>
      </c>
      <c r="J602" s="73">
        <v>285</v>
      </c>
      <c r="K602" s="73">
        <v>286</v>
      </c>
      <c r="L602" s="73">
        <v>284</v>
      </c>
      <c r="M602" s="73">
        <v>307</v>
      </c>
      <c r="N602" s="73">
        <v>339</v>
      </c>
      <c r="O602" s="73">
        <v>342</v>
      </c>
      <c r="P602" s="73">
        <v>371</v>
      </c>
      <c r="Q602" s="101">
        <v>342</v>
      </c>
      <c r="R602" s="101">
        <v>359</v>
      </c>
      <c r="S602" s="101">
        <v>347</v>
      </c>
      <c r="T602" s="101">
        <v>369</v>
      </c>
    </row>
    <row r="603" spans="1:20" ht="17" thickBot="1" x14ac:dyDescent="0.25">
      <c r="A603" s="5">
        <v>8</v>
      </c>
      <c r="B603" s="72">
        <v>154</v>
      </c>
      <c r="C603" s="72">
        <v>201</v>
      </c>
      <c r="D603" s="72">
        <v>176</v>
      </c>
      <c r="E603" s="72">
        <v>189</v>
      </c>
      <c r="F603" s="73">
        <v>190</v>
      </c>
      <c r="G603" s="73">
        <v>199</v>
      </c>
      <c r="H603" s="73">
        <v>211</v>
      </c>
      <c r="I603" s="73">
        <v>225</v>
      </c>
      <c r="J603" s="73">
        <v>203</v>
      </c>
      <c r="K603" s="73">
        <v>275</v>
      </c>
      <c r="L603" s="73">
        <v>292</v>
      </c>
      <c r="M603" s="73">
        <v>287</v>
      </c>
      <c r="N603" s="73">
        <v>297</v>
      </c>
      <c r="O603" s="73">
        <v>331</v>
      </c>
      <c r="P603" s="73">
        <v>340</v>
      </c>
      <c r="Q603" s="101">
        <v>357</v>
      </c>
      <c r="R603" s="101">
        <v>337</v>
      </c>
      <c r="S603" s="101">
        <v>350</v>
      </c>
      <c r="T603" s="101">
        <v>339</v>
      </c>
    </row>
    <row r="604" spans="1:20" ht="17" thickBot="1" x14ac:dyDescent="0.25">
      <c r="A604" s="5">
        <v>9</v>
      </c>
      <c r="B604" s="72">
        <v>124</v>
      </c>
      <c r="C604" s="72">
        <v>125</v>
      </c>
      <c r="D604" s="72">
        <v>142</v>
      </c>
      <c r="E604" s="72">
        <v>122</v>
      </c>
      <c r="F604" s="73">
        <v>143</v>
      </c>
      <c r="G604" s="73">
        <v>142</v>
      </c>
      <c r="H604" s="73">
        <v>167</v>
      </c>
      <c r="I604" s="73">
        <v>192</v>
      </c>
      <c r="J604" s="73">
        <v>175</v>
      </c>
      <c r="K604" s="73">
        <v>190</v>
      </c>
      <c r="L604" s="73">
        <v>234</v>
      </c>
      <c r="M604" s="73">
        <v>255</v>
      </c>
      <c r="N604" s="73">
        <v>238</v>
      </c>
      <c r="O604" s="73">
        <v>260</v>
      </c>
      <c r="P604" s="73">
        <v>285</v>
      </c>
      <c r="Q604" s="101">
        <v>279</v>
      </c>
      <c r="R604" s="101">
        <v>295</v>
      </c>
      <c r="S604" s="101">
        <v>281</v>
      </c>
      <c r="T604" s="101">
        <v>291</v>
      </c>
    </row>
    <row r="605" spans="1:20" ht="17" thickBot="1" x14ac:dyDescent="0.25">
      <c r="A605" s="5">
        <v>10</v>
      </c>
      <c r="B605" s="72">
        <v>105</v>
      </c>
      <c r="C605" s="72">
        <v>113</v>
      </c>
      <c r="D605" s="72">
        <v>115</v>
      </c>
      <c r="E605" s="72">
        <v>135</v>
      </c>
      <c r="F605" s="73">
        <v>107</v>
      </c>
      <c r="G605" s="73">
        <v>127</v>
      </c>
      <c r="H605" s="73">
        <v>131</v>
      </c>
      <c r="I605" s="73">
        <v>159</v>
      </c>
      <c r="J605" s="73">
        <v>173</v>
      </c>
      <c r="K605" s="73">
        <v>162</v>
      </c>
      <c r="L605" s="73">
        <v>176</v>
      </c>
      <c r="M605" s="73">
        <v>211</v>
      </c>
      <c r="N605" s="73">
        <v>241</v>
      </c>
      <c r="O605" s="73">
        <v>241</v>
      </c>
      <c r="P605" s="73">
        <v>232</v>
      </c>
      <c r="Q605" s="101">
        <v>268</v>
      </c>
      <c r="R605" s="101">
        <v>268</v>
      </c>
      <c r="S605" s="101">
        <v>274</v>
      </c>
      <c r="T605" s="101">
        <v>254</v>
      </c>
    </row>
    <row r="606" spans="1:20" ht="17" thickBot="1" x14ac:dyDescent="0.25">
      <c r="A606" s="5">
        <v>11</v>
      </c>
      <c r="B606" s="72">
        <v>94</v>
      </c>
      <c r="C606" s="72">
        <v>88</v>
      </c>
      <c r="D606" s="72">
        <v>104</v>
      </c>
      <c r="E606" s="72">
        <v>110</v>
      </c>
      <c r="F606" s="73">
        <v>126</v>
      </c>
      <c r="G606" s="73">
        <v>96</v>
      </c>
      <c r="H606" s="73">
        <v>120</v>
      </c>
      <c r="I606" s="73">
        <v>112</v>
      </c>
      <c r="J606" s="73">
        <v>146</v>
      </c>
      <c r="K606" s="73">
        <v>156</v>
      </c>
      <c r="L606" s="73">
        <v>155</v>
      </c>
      <c r="M606" s="73">
        <v>167</v>
      </c>
      <c r="N606" s="73">
        <v>201</v>
      </c>
      <c r="O606" s="73">
        <v>227</v>
      </c>
      <c r="P606" s="73">
        <v>217</v>
      </c>
      <c r="Q606" s="101">
        <v>213</v>
      </c>
      <c r="R606" s="101">
        <v>248</v>
      </c>
      <c r="S606" s="101">
        <v>249</v>
      </c>
      <c r="T606" s="101">
        <v>256</v>
      </c>
    </row>
    <row r="607" spans="1:20" ht="17" thickBot="1" x14ac:dyDescent="0.25">
      <c r="A607" s="5">
        <v>12</v>
      </c>
      <c r="B607" s="72">
        <v>85</v>
      </c>
      <c r="C607" s="72">
        <v>78</v>
      </c>
      <c r="D607" s="72">
        <v>85</v>
      </c>
      <c r="E607" s="72">
        <v>96</v>
      </c>
      <c r="F607" s="73">
        <v>94</v>
      </c>
      <c r="G607" s="73">
        <v>119</v>
      </c>
      <c r="H607" s="73">
        <v>97</v>
      </c>
      <c r="I607" s="73">
        <v>101</v>
      </c>
      <c r="J607" s="73">
        <v>107</v>
      </c>
      <c r="K607" s="73">
        <v>136</v>
      </c>
      <c r="L607" s="73">
        <v>147</v>
      </c>
      <c r="M607" s="73">
        <v>147</v>
      </c>
      <c r="N607" s="73">
        <v>161</v>
      </c>
      <c r="O607" s="73">
        <v>199</v>
      </c>
      <c r="P607" s="73">
        <v>219</v>
      </c>
      <c r="Q607" s="101">
        <v>206</v>
      </c>
      <c r="R607" s="101">
        <v>211</v>
      </c>
      <c r="S607" s="101">
        <v>237</v>
      </c>
      <c r="T607" s="101">
        <v>239</v>
      </c>
    </row>
    <row r="608" spans="1:20" ht="18" thickBot="1" x14ac:dyDescent="0.25">
      <c r="A608" s="5" t="s">
        <v>13</v>
      </c>
      <c r="B608" s="72"/>
      <c r="C608" s="72"/>
      <c r="D608" s="72"/>
      <c r="E608" s="72"/>
      <c r="F608" s="73"/>
      <c r="G608" s="73"/>
      <c r="H608" s="73"/>
      <c r="I608" s="73"/>
      <c r="J608" s="73"/>
      <c r="K608" s="73"/>
      <c r="L608" s="73"/>
      <c r="M608" s="73"/>
      <c r="N608" s="73">
        <v>1</v>
      </c>
      <c r="O608" s="73"/>
      <c r="P608" s="73"/>
      <c r="Q608" s="73"/>
      <c r="R608" s="73"/>
      <c r="S608" s="73"/>
      <c r="T608" s="114"/>
    </row>
    <row r="609" spans="1:20" ht="35" thickBot="1" x14ac:dyDescent="0.25">
      <c r="A609" s="16" t="s">
        <v>14</v>
      </c>
      <c r="B609" s="76">
        <f>SUM(B595:B607)</f>
        <v>2124</v>
      </c>
      <c r="C609" s="76">
        <f>SUM(C595:C607)</f>
        <v>2221</v>
      </c>
      <c r="D609" s="76">
        <f>SUM(D595:D607)</f>
        <v>2312</v>
      </c>
      <c r="E609" s="76">
        <f>SUM(E595:E607)</f>
        <v>2398</v>
      </c>
      <c r="F609" s="76">
        <f t="shared" ref="F609:K609" si="360">SUM(F595:F607)</f>
        <v>2426</v>
      </c>
      <c r="G609" s="76">
        <f t="shared" si="360"/>
        <v>2505</v>
      </c>
      <c r="H609" s="76">
        <f t="shared" si="360"/>
        <v>2628</v>
      </c>
      <c r="I609" s="76">
        <f t="shared" si="360"/>
        <v>2869</v>
      </c>
      <c r="J609" s="76">
        <f t="shared" si="360"/>
        <v>3031</v>
      </c>
      <c r="K609" s="76">
        <f t="shared" si="360"/>
        <v>3258</v>
      </c>
      <c r="L609" s="76">
        <f>SUM(L595:L607)</f>
        <v>3456</v>
      </c>
      <c r="M609" s="76">
        <f>SUM(M595:M607)</f>
        <v>3662</v>
      </c>
      <c r="N609" s="76">
        <f t="shared" ref="N609:S609" si="361">SUM(N595:N608)</f>
        <v>3824</v>
      </c>
      <c r="O609" s="76">
        <f t="shared" si="361"/>
        <v>3960</v>
      </c>
      <c r="P609" s="76">
        <f t="shared" si="361"/>
        <v>3953</v>
      </c>
      <c r="Q609" s="76">
        <f t="shared" si="361"/>
        <v>3876</v>
      </c>
      <c r="R609" s="76">
        <f t="shared" si="361"/>
        <v>3876</v>
      </c>
      <c r="S609" s="76">
        <f t="shared" si="361"/>
        <v>3886</v>
      </c>
      <c r="T609" s="115">
        <f t="shared" ref="T609" si="362">SUM(T595:T607)</f>
        <v>3827</v>
      </c>
    </row>
    <row r="610" spans="1:20" ht="52" thickBot="1" x14ac:dyDescent="0.25">
      <c r="A610" s="16" t="s">
        <v>28</v>
      </c>
      <c r="B610" s="77"/>
      <c r="C610" s="75">
        <f>((C609-B609)/B609)</f>
        <v>4.5668549905838039E-2</v>
      </c>
      <c r="D610" s="75">
        <f>((D609-C609)/C609)</f>
        <v>4.0972534894191809E-2</v>
      </c>
      <c r="E610" s="75">
        <f>((E609-D609)/D609)</f>
        <v>3.7197231833910036E-2</v>
      </c>
      <c r="F610" s="75">
        <f>((F609-E609)/E609)</f>
        <v>1.1676396997497914E-2</v>
      </c>
      <c r="G610" s="75">
        <f t="shared" ref="G610:T610" si="363">((G609-F609)/F609)</f>
        <v>3.2563891178895299E-2</v>
      </c>
      <c r="H610" s="75">
        <f t="shared" si="363"/>
        <v>4.9101796407185629E-2</v>
      </c>
      <c r="I610" s="75">
        <f t="shared" si="363"/>
        <v>9.1704718417047179E-2</v>
      </c>
      <c r="J610" s="75">
        <f t="shared" si="363"/>
        <v>5.6465667479958175E-2</v>
      </c>
      <c r="K610" s="75">
        <f t="shared" si="363"/>
        <v>7.4892774661827782E-2</v>
      </c>
      <c r="L610" s="75">
        <f t="shared" si="363"/>
        <v>6.0773480662983423E-2</v>
      </c>
      <c r="M610" s="75">
        <f t="shared" si="363"/>
        <v>5.9606481481481483E-2</v>
      </c>
      <c r="N610" s="75">
        <f t="shared" si="363"/>
        <v>4.4238121245221189E-2</v>
      </c>
      <c r="O610" s="75">
        <f t="shared" si="363"/>
        <v>3.5564853556485358E-2</v>
      </c>
      <c r="P610" s="75">
        <f t="shared" si="363"/>
        <v>-1.7676767676767678E-3</v>
      </c>
      <c r="Q610" s="75">
        <f t="shared" si="363"/>
        <v>-1.9478876802428536E-2</v>
      </c>
      <c r="R610" s="75">
        <f t="shared" si="363"/>
        <v>0</v>
      </c>
      <c r="S610" s="75">
        <f t="shared" si="363"/>
        <v>2.5799793601651187E-3</v>
      </c>
      <c r="T610" s="75">
        <f t="shared" si="363"/>
        <v>-1.5182707153885743E-2</v>
      </c>
    </row>
    <row r="611" spans="1:20" ht="69" thickBot="1" x14ac:dyDescent="0.25">
      <c r="A611" s="16" t="s">
        <v>16</v>
      </c>
      <c r="B611" s="75"/>
      <c r="C611" s="75"/>
      <c r="D611" s="75"/>
      <c r="E611" s="75"/>
      <c r="F611" s="75"/>
      <c r="G611" s="75">
        <f t="shared" ref="G611:T611" si="364">(G609-B609)/B609</f>
        <v>0.17937853107344634</v>
      </c>
      <c r="H611" s="75">
        <f t="shared" si="364"/>
        <v>0.18325078793336336</v>
      </c>
      <c r="I611" s="75">
        <f t="shared" si="364"/>
        <v>0.24091695501730104</v>
      </c>
      <c r="J611" s="75">
        <f t="shared" si="364"/>
        <v>0.26396997497914931</v>
      </c>
      <c r="K611" s="75">
        <f t="shared" si="364"/>
        <v>0.34295136026380874</v>
      </c>
      <c r="L611" s="75">
        <f t="shared" si="364"/>
        <v>0.37964071856287424</v>
      </c>
      <c r="M611" s="75">
        <f t="shared" si="364"/>
        <v>0.393455098934551</v>
      </c>
      <c r="N611" s="75">
        <f t="shared" si="364"/>
        <v>0.33286859532938307</v>
      </c>
      <c r="O611" s="75">
        <f t="shared" si="364"/>
        <v>0.30649950511382384</v>
      </c>
      <c r="P611" s="75">
        <f t="shared" si="364"/>
        <v>0.21332105586249234</v>
      </c>
      <c r="Q611" s="75">
        <f t="shared" si="364"/>
        <v>0.12152777777777778</v>
      </c>
      <c r="R611" s="75">
        <f t="shared" si="364"/>
        <v>5.8438012015292189E-2</v>
      </c>
      <c r="S611" s="75">
        <f t="shared" si="364"/>
        <v>1.6213389121338913E-2</v>
      </c>
      <c r="T611" s="75">
        <f t="shared" si="364"/>
        <v>-3.3585858585858587E-2</v>
      </c>
    </row>
    <row r="612" spans="1:20" ht="86" thickBot="1" x14ac:dyDescent="0.25">
      <c r="A612" s="16" t="s">
        <v>17</v>
      </c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>
        <f t="shared" ref="L612:T612" si="365">(L609-B609)/B609</f>
        <v>0.6271186440677966</v>
      </c>
      <c r="M612" s="75">
        <f t="shared" si="365"/>
        <v>0.64880684376407027</v>
      </c>
      <c r="N612" s="75">
        <f t="shared" si="365"/>
        <v>0.65397923875432529</v>
      </c>
      <c r="O612" s="75">
        <f t="shared" si="365"/>
        <v>0.65137614678899081</v>
      </c>
      <c r="P612" s="75">
        <f t="shared" si="365"/>
        <v>0.62943116240725472</v>
      </c>
      <c r="Q612" s="75">
        <f t="shared" si="365"/>
        <v>0.54730538922155691</v>
      </c>
      <c r="R612" s="75">
        <f t="shared" si="365"/>
        <v>0.47488584474885842</v>
      </c>
      <c r="S612" s="75">
        <f t="shared" si="365"/>
        <v>0.35447891251307073</v>
      </c>
      <c r="T612" s="75">
        <f t="shared" si="365"/>
        <v>0.26261959749257668</v>
      </c>
    </row>
    <row r="613" spans="1:20" ht="35" thickBot="1" x14ac:dyDescent="0.25">
      <c r="A613" s="16" t="s">
        <v>18</v>
      </c>
      <c r="B613" s="74">
        <v>33691</v>
      </c>
      <c r="C613" s="74">
        <v>33098</v>
      </c>
      <c r="D613" s="74">
        <v>32812</v>
      </c>
      <c r="E613" s="74">
        <v>32344</v>
      </c>
      <c r="F613" s="74">
        <v>31960</v>
      </c>
      <c r="G613" s="78">
        <v>31763</v>
      </c>
      <c r="H613" s="78">
        <v>32588</v>
      </c>
      <c r="I613" s="78">
        <v>33131</v>
      </c>
      <c r="J613" s="78">
        <v>33610</v>
      </c>
      <c r="K613" s="78">
        <v>33436</v>
      </c>
      <c r="L613" s="78">
        <v>33516</v>
      </c>
      <c r="M613" s="78">
        <v>33144</v>
      </c>
      <c r="N613" s="78">
        <v>32961</v>
      </c>
      <c r="O613" s="78">
        <v>33033</v>
      </c>
      <c r="P613" s="78">
        <v>33157</v>
      </c>
      <c r="Q613" s="78">
        <v>33290</v>
      </c>
      <c r="R613" s="78">
        <v>33410</v>
      </c>
      <c r="S613" s="78">
        <v>32759</v>
      </c>
      <c r="T613" s="78">
        <v>30817</v>
      </c>
    </row>
    <row r="614" spans="1:20" ht="69" thickBot="1" x14ac:dyDescent="0.25">
      <c r="A614" s="16" t="s">
        <v>19</v>
      </c>
      <c r="B614" s="75"/>
      <c r="C614" s="75">
        <f t="shared" ref="C614:T614" si="366">(C613-B613)/B613</f>
        <v>-1.7601139770265055E-2</v>
      </c>
      <c r="D614" s="75">
        <f t="shared" si="366"/>
        <v>-8.6410054988216804E-3</v>
      </c>
      <c r="E614" s="75">
        <f t="shared" si="366"/>
        <v>-1.4263074484944533E-2</v>
      </c>
      <c r="F614" s="75">
        <f t="shared" si="366"/>
        <v>-1.1872372000989364E-2</v>
      </c>
      <c r="G614" s="75">
        <f t="shared" si="366"/>
        <v>-6.1639549436795999E-3</v>
      </c>
      <c r="H614" s="75">
        <f t="shared" si="366"/>
        <v>2.5973617101659165E-2</v>
      </c>
      <c r="I614" s="75">
        <f t="shared" si="366"/>
        <v>1.6662575181048238E-2</v>
      </c>
      <c r="J614" s="75">
        <f t="shared" si="366"/>
        <v>1.4457758594669644E-2</v>
      </c>
      <c r="K614" s="75">
        <f t="shared" si="366"/>
        <v>-5.1770306456411785E-3</v>
      </c>
      <c r="L614" s="75">
        <f t="shared" si="366"/>
        <v>2.3926306974518482E-3</v>
      </c>
      <c r="M614" s="75">
        <f t="shared" si="366"/>
        <v>-1.1099176512710347E-2</v>
      </c>
      <c r="N614" s="75">
        <f t="shared" si="366"/>
        <v>-5.5213613323678492E-3</v>
      </c>
      <c r="O614" s="75">
        <f t="shared" si="366"/>
        <v>2.1843997451533631E-3</v>
      </c>
      <c r="P614" s="75">
        <f t="shared" si="366"/>
        <v>3.7538219356401175E-3</v>
      </c>
      <c r="Q614" s="75">
        <f t="shared" si="366"/>
        <v>4.0112193503634222E-3</v>
      </c>
      <c r="R614" s="75">
        <f t="shared" si="366"/>
        <v>3.6046860919194952E-3</v>
      </c>
      <c r="S614" s="75">
        <f t="shared" si="366"/>
        <v>-1.9485184076623766E-2</v>
      </c>
      <c r="T614" s="75">
        <f t="shared" si="366"/>
        <v>-5.9281418846729141E-2</v>
      </c>
    </row>
    <row r="615" spans="1:20" ht="69" thickBot="1" x14ac:dyDescent="0.25">
      <c r="A615" s="16" t="s">
        <v>20</v>
      </c>
      <c r="B615" s="75"/>
      <c r="C615" s="75"/>
      <c r="D615" s="75"/>
      <c r="E615" s="75"/>
      <c r="F615" s="75"/>
      <c r="G615" s="75">
        <f t="shared" ref="G615:T615" si="367">(G613-B613)/B613</f>
        <v>-5.7225965391350803E-2</v>
      </c>
      <c r="H615" s="75">
        <f t="shared" si="367"/>
        <v>-1.5408786029367334E-2</v>
      </c>
      <c r="I615" s="75">
        <f t="shared" si="367"/>
        <v>9.7220529074728765E-3</v>
      </c>
      <c r="J615" s="75">
        <f t="shared" si="367"/>
        <v>3.9141726440761811E-2</v>
      </c>
      <c r="K615" s="75">
        <f t="shared" si="367"/>
        <v>4.6182728410513144E-2</v>
      </c>
      <c r="L615" s="75">
        <f t="shared" si="367"/>
        <v>5.5190000944495166E-2</v>
      </c>
      <c r="M615" s="75">
        <f t="shared" si="367"/>
        <v>1.7061495028844974E-2</v>
      </c>
      <c r="N615" s="75">
        <f t="shared" si="367"/>
        <v>-5.1311460565633396E-3</v>
      </c>
      <c r="O615" s="75">
        <f t="shared" si="367"/>
        <v>-1.7167509669741149E-2</v>
      </c>
      <c r="P615" s="75">
        <f t="shared" si="367"/>
        <v>-8.3442995573633216E-3</v>
      </c>
      <c r="Q615" s="75">
        <f t="shared" si="367"/>
        <v>-6.7430480964315552E-3</v>
      </c>
      <c r="R615" s="75">
        <f t="shared" si="367"/>
        <v>8.0255853246439784E-3</v>
      </c>
      <c r="S615" s="75">
        <f t="shared" si="367"/>
        <v>-6.1284548405691579E-3</v>
      </c>
      <c r="T615" s="75">
        <f t="shared" si="367"/>
        <v>-6.7084430720794355E-2</v>
      </c>
    </row>
    <row r="616" spans="1:20" ht="86" thickBot="1" x14ac:dyDescent="0.25">
      <c r="A616" s="16" t="s">
        <v>21</v>
      </c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>
        <f t="shared" ref="L616:T616" si="368">(L613-B613)/B613</f>
        <v>-5.1942655308539372E-3</v>
      </c>
      <c r="M616" s="75">
        <f t="shared" si="368"/>
        <v>1.3898120732370536E-3</v>
      </c>
      <c r="N616" s="75">
        <f t="shared" si="368"/>
        <v>4.5410215774716566E-3</v>
      </c>
      <c r="O616" s="75">
        <f t="shared" si="368"/>
        <v>2.130225080385852E-2</v>
      </c>
      <c r="P616" s="75">
        <f t="shared" si="368"/>
        <v>3.7453066332916146E-2</v>
      </c>
      <c r="Q616" s="75">
        <f t="shared" si="368"/>
        <v>4.8074804017252781E-2</v>
      </c>
      <c r="R616" s="75">
        <f t="shared" si="368"/>
        <v>2.5224008837608936E-2</v>
      </c>
      <c r="S616" s="75">
        <f t="shared" si="368"/>
        <v>-1.1228154900244484E-2</v>
      </c>
      <c r="T616" s="75">
        <f t="shared" si="368"/>
        <v>-8.3100267777447182E-2</v>
      </c>
    </row>
    <row r="617" spans="1:20" ht="52" thickBot="1" x14ac:dyDescent="0.25">
      <c r="A617" s="16" t="s">
        <v>22</v>
      </c>
      <c r="B617" s="75">
        <f>B609/B613</f>
        <v>6.3043542785907222E-2</v>
      </c>
      <c r="C617" s="75">
        <f>C609/C613</f>
        <v>6.7103752492597743E-2</v>
      </c>
      <c r="D617" s="75">
        <f>D609/D613</f>
        <v>7.0462026088016577E-2</v>
      </c>
      <c r="E617" s="75">
        <f>E609/E613</f>
        <v>7.4140489735345039E-2</v>
      </c>
      <c r="F617" s="75">
        <f>F609/F613</f>
        <v>7.5907384230287867E-2</v>
      </c>
      <c r="G617" s="75">
        <f t="shared" ref="G617:M617" si="369">G609/G613</f>
        <v>7.8865346472310555E-2</v>
      </c>
      <c r="H617" s="75">
        <f t="shared" si="369"/>
        <v>8.0643181539216888E-2</v>
      </c>
      <c r="I617" s="75">
        <f t="shared" si="369"/>
        <v>8.6595635507530716E-2</v>
      </c>
      <c r="J617" s="75">
        <f t="shared" si="369"/>
        <v>9.0181493603094312E-2</v>
      </c>
      <c r="K617" s="75">
        <f t="shared" si="369"/>
        <v>9.7439885153726521E-2</v>
      </c>
      <c r="L617" s="75">
        <f t="shared" si="369"/>
        <v>0.10311493018259936</v>
      </c>
      <c r="M617" s="75">
        <f t="shared" si="369"/>
        <v>0.11048756939415882</v>
      </c>
      <c r="N617" s="75">
        <f t="shared" ref="N617:O617" si="370">N609/N613</f>
        <v>0.11601589757592307</v>
      </c>
      <c r="O617" s="75">
        <f t="shared" si="370"/>
        <v>0.11988011988011989</v>
      </c>
      <c r="P617" s="75">
        <f t="shared" ref="P617:Q617" si="371">P609/P613</f>
        <v>0.11922067738335797</v>
      </c>
      <c r="Q617" s="75">
        <f t="shared" si="371"/>
        <v>0.11643136076899969</v>
      </c>
      <c r="R617" s="75">
        <f t="shared" ref="R617:S617" si="372">R609/R613</f>
        <v>0.11601316970966777</v>
      </c>
      <c r="S617" s="75">
        <f t="shared" si="372"/>
        <v>0.11862388961812022</v>
      </c>
      <c r="T617" s="75">
        <f t="shared" ref="T617" si="373">T609/T613</f>
        <v>0.12418470324820716</v>
      </c>
    </row>
    <row r="618" spans="1:20" ht="69" thickBot="1" x14ac:dyDescent="0.25">
      <c r="A618" s="16" t="s">
        <v>23</v>
      </c>
      <c r="B618" s="75"/>
      <c r="C618" s="75">
        <f t="shared" ref="C618:K618" si="374">(C617-B617)</f>
        <v>4.0602097066905207E-3</v>
      </c>
      <c r="D618" s="75">
        <f t="shared" si="374"/>
        <v>3.3582735954188342E-3</v>
      </c>
      <c r="E618" s="75">
        <f t="shared" si="374"/>
        <v>3.6784636473284615E-3</v>
      </c>
      <c r="F618" s="75">
        <f t="shared" si="374"/>
        <v>1.7668944949428278E-3</v>
      </c>
      <c r="G618" s="75">
        <f t="shared" si="374"/>
        <v>2.9579622420226881E-3</v>
      </c>
      <c r="H618" s="75">
        <f t="shared" si="374"/>
        <v>1.7778350669063331E-3</v>
      </c>
      <c r="I618" s="75">
        <f t="shared" si="374"/>
        <v>5.9524539683138283E-3</v>
      </c>
      <c r="J618" s="75">
        <f t="shared" si="374"/>
        <v>3.585858095563596E-3</v>
      </c>
      <c r="K618" s="75">
        <f t="shared" si="374"/>
        <v>7.2583915506322094E-3</v>
      </c>
      <c r="L618" s="75">
        <f t="shared" ref="L618:T618" si="375">(L617-K617)</f>
        <v>5.6750450288728382E-3</v>
      </c>
      <c r="M618" s="75">
        <f t="shared" si="375"/>
        <v>7.3726392115594647E-3</v>
      </c>
      <c r="N618" s="75">
        <f t="shared" si="375"/>
        <v>5.5283281817642416E-3</v>
      </c>
      <c r="O618" s="75">
        <f t="shared" si="375"/>
        <v>3.864222304196821E-3</v>
      </c>
      <c r="P618" s="75">
        <f t="shared" si="375"/>
        <v>-6.5944249676191946E-4</v>
      </c>
      <c r="Q618" s="75">
        <f t="shared" si="375"/>
        <v>-2.7893166143582726E-3</v>
      </c>
      <c r="R618" s="75">
        <f t="shared" si="375"/>
        <v>-4.1819105933192657E-4</v>
      </c>
      <c r="S618" s="75">
        <f t="shared" si="375"/>
        <v>2.6107199084524496E-3</v>
      </c>
      <c r="T618" s="75">
        <f t="shared" si="375"/>
        <v>5.5608136300869387E-3</v>
      </c>
    </row>
    <row r="619" spans="1:20" ht="69" thickBot="1" x14ac:dyDescent="0.25">
      <c r="A619" s="16" t="s">
        <v>24</v>
      </c>
      <c r="B619" s="75"/>
      <c r="C619" s="75"/>
      <c r="D619" s="75"/>
      <c r="E619" s="75"/>
      <c r="F619" s="75"/>
      <c r="G619" s="75">
        <f>G617-B617</f>
        <v>1.5821803686403332E-2</v>
      </c>
      <c r="H619" s="75">
        <f t="shared" ref="H619:K619" si="376">H617-C617</f>
        <v>1.3539429046619145E-2</v>
      </c>
      <c r="I619" s="75">
        <f t="shared" si="376"/>
        <v>1.6133609419514139E-2</v>
      </c>
      <c r="J619" s="75">
        <f t="shared" si="376"/>
        <v>1.6041003867749273E-2</v>
      </c>
      <c r="K619" s="75">
        <f t="shared" si="376"/>
        <v>2.1532500923438655E-2</v>
      </c>
      <c r="L619" s="75">
        <f t="shared" ref="L619:T619" si="377">L617-G617</f>
        <v>2.4249583710288805E-2</v>
      </c>
      <c r="M619" s="75">
        <f t="shared" si="377"/>
        <v>2.9844387854941937E-2</v>
      </c>
      <c r="N619" s="75">
        <f t="shared" si="377"/>
        <v>2.942026206839235E-2</v>
      </c>
      <c r="O619" s="75">
        <f t="shared" si="377"/>
        <v>2.9698626277025575E-2</v>
      </c>
      <c r="P619" s="75">
        <f t="shared" si="377"/>
        <v>2.1780792229631446E-2</v>
      </c>
      <c r="Q619" s="75">
        <f t="shared" si="377"/>
        <v>1.3316430586400335E-2</v>
      </c>
      <c r="R619" s="75">
        <f t="shared" si="377"/>
        <v>5.5256003155089439E-3</v>
      </c>
      <c r="S619" s="75">
        <f t="shared" si="377"/>
        <v>2.607992042197152E-3</v>
      </c>
      <c r="T619" s="75">
        <f t="shared" si="377"/>
        <v>4.3045833680872697E-3</v>
      </c>
    </row>
    <row r="620" spans="1:20" ht="69" thickBot="1" x14ac:dyDescent="0.25">
      <c r="A620" s="16" t="s">
        <v>25</v>
      </c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>
        <f t="shared" ref="L620:T620" si="378">L617-B617</f>
        <v>4.0071387396692137E-2</v>
      </c>
      <c r="M620" s="75">
        <f t="shared" si="378"/>
        <v>4.3383816901561081E-2</v>
      </c>
      <c r="N620" s="75">
        <f t="shared" si="378"/>
        <v>4.5553871487906489E-2</v>
      </c>
      <c r="O620" s="75">
        <f t="shared" si="378"/>
        <v>4.5739630144774848E-2</v>
      </c>
      <c r="P620" s="75">
        <f t="shared" si="378"/>
        <v>4.3313293153070101E-2</v>
      </c>
      <c r="Q620" s="75">
        <f t="shared" si="378"/>
        <v>3.756601429668914E-2</v>
      </c>
      <c r="R620" s="75">
        <f t="shared" si="378"/>
        <v>3.5369988170450881E-2</v>
      </c>
      <c r="S620" s="75">
        <f t="shared" si="378"/>
        <v>3.2028254110589502E-2</v>
      </c>
      <c r="T620" s="75">
        <f t="shared" si="378"/>
        <v>3.4003209645112845E-2</v>
      </c>
    </row>
    <row r="624" spans="1:20" ht="16" x14ac:dyDescent="0.2">
      <c r="A624" s="40" t="s">
        <v>66</v>
      </c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2"/>
      <c r="N624" s="42"/>
    </row>
    <row r="625" spans="1:20" ht="17" thickBo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20" ht="18" thickBot="1" x14ac:dyDescent="0.25">
      <c r="A626" s="10"/>
      <c r="B626" s="10" t="s">
        <v>0</v>
      </c>
      <c r="C626" s="10" t="s">
        <v>1</v>
      </c>
      <c r="D626" s="10" t="s">
        <v>2</v>
      </c>
      <c r="E626" s="10" t="s">
        <v>3</v>
      </c>
      <c r="F626" s="10" t="s">
        <v>4</v>
      </c>
      <c r="G626" s="10" t="s">
        <v>5</v>
      </c>
      <c r="H626" s="10" t="s">
        <v>6</v>
      </c>
      <c r="I626" s="10" t="s">
        <v>7</v>
      </c>
      <c r="J626" s="10" t="s">
        <v>8</v>
      </c>
      <c r="K626" s="10" t="s">
        <v>9</v>
      </c>
      <c r="L626" s="10" t="s">
        <v>10</v>
      </c>
      <c r="M626" s="10" t="s">
        <v>30</v>
      </c>
      <c r="N626" s="10" t="s">
        <v>36</v>
      </c>
      <c r="O626" s="10" t="s">
        <v>39</v>
      </c>
      <c r="P626" s="10" t="s">
        <v>40</v>
      </c>
      <c r="Q626" s="10" t="s">
        <v>41</v>
      </c>
      <c r="R626" s="10" t="s">
        <v>42</v>
      </c>
      <c r="S626" s="10" t="s">
        <v>43</v>
      </c>
      <c r="T626" s="10" t="s">
        <v>46</v>
      </c>
    </row>
    <row r="627" spans="1:20" ht="18" thickBot="1" x14ac:dyDescent="0.25">
      <c r="A627" s="5" t="s">
        <v>11</v>
      </c>
      <c r="B627" s="46">
        <v>198</v>
      </c>
      <c r="C627" s="46">
        <v>197</v>
      </c>
      <c r="D627" s="46">
        <v>209</v>
      </c>
      <c r="E627" s="46">
        <v>208</v>
      </c>
      <c r="F627" s="55">
        <v>212</v>
      </c>
      <c r="G627" s="55">
        <v>213</v>
      </c>
      <c r="H627" s="55">
        <v>212</v>
      </c>
      <c r="I627" s="55">
        <v>202</v>
      </c>
      <c r="J627" s="55">
        <v>219</v>
      </c>
      <c r="K627" s="55">
        <v>216</v>
      </c>
      <c r="L627" s="55">
        <v>220</v>
      </c>
      <c r="M627" s="55">
        <v>209</v>
      </c>
      <c r="N627" s="55">
        <v>220</v>
      </c>
      <c r="O627" s="55">
        <v>217</v>
      </c>
      <c r="P627" s="55">
        <v>210</v>
      </c>
      <c r="Q627" s="55">
        <v>217</v>
      </c>
      <c r="R627" s="55">
        <v>205</v>
      </c>
      <c r="S627" s="55">
        <v>214</v>
      </c>
      <c r="T627" s="103">
        <v>210</v>
      </c>
    </row>
    <row r="628" spans="1:20" ht="17" thickBot="1" x14ac:dyDescent="0.25">
      <c r="A628" s="5">
        <v>1</v>
      </c>
      <c r="B628" s="46">
        <v>196</v>
      </c>
      <c r="C628" s="46">
        <v>197</v>
      </c>
      <c r="D628" s="46">
        <v>211</v>
      </c>
      <c r="E628" s="46">
        <v>206</v>
      </c>
      <c r="F628" s="55">
        <v>201</v>
      </c>
      <c r="G628" s="55">
        <v>212</v>
      </c>
      <c r="H628" s="55">
        <v>216</v>
      </c>
      <c r="I628" s="55">
        <v>222</v>
      </c>
      <c r="J628" s="55">
        <v>221</v>
      </c>
      <c r="K628" s="55">
        <v>225</v>
      </c>
      <c r="L628" s="55">
        <v>233</v>
      </c>
      <c r="M628" s="55">
        <v>234</v>
      </c>
      <c r="N628" s="55">
        <v>220</v>
      </c>
      <c r="O628" s="55">
        <v>247</v>
      </c>
      <c r="P628" s="55">
        <v>217</v>
      </c>
      <c r="Q628" s="101">
        <v>216</v>
      </c>
      <c r="R628" s="101">
        <v>234</v>
      </c>
      <c r="S628" s="101">
        <v>224</v>
      </c>
      <c r="T628" s="101">
        <v>218</v>
      </c>
    </row>
    <row r="629" spans="1:20" ht="17" thickBot="1" x14ac:dyDescent="0.25">
      <c r="A629" s="5">
        <v>2</v>
      </c>
      <c r="B629" s="46">
        <v>188</v>
      </c>
      <c r="C629" s="46">
        <v>191</v>
      </c>
      <c r="D629" s="46">
        <v>186</v>
      </c>
      <c r="E629" s="46">
        <v>197</v>
      </c>
      <c r="F629" s="55">
        <v>200</v>
      </c>
      <c r="G629" s="55">
        <v>193</v>
      </c>
      <c r="H629" s="55">
        <v>200</v>
      </c>
      <c r="I629" s="55">
        <v>212</v>
      </c>
      <c r="J629" s="55">
        <v>215</v>
      </c>
      <c r="K629" s="55">
        <v>211</v>
      </c>
      <c r="L629" s="55">
        <v>213</v>
      </c>
      <c r="M629" s="55">
        <v>216</v>
      </c>
      <c r="N629" s="55">
        <v>228</v>
      </c>
      <c r="O629" s="55">
        <v>211</v>
      </c>
      <c r="P629" s="55">
        <v>234</v>
      </c>
      <c r="Q629" s="101">
        <v>221</v>
      </c>
      <c r="R629" s="101">
        <v>216</v>
      </c>
      <c r="S629" s="101">
        <v>217</v>
      </c>
      <c r="T629" s="101">
        <v>217</v>
      </c>
    </row>
    <row r="630" spans="1:20" ht="17" thickBot="1" x14ac:dyDescent="0.25">
      <c r="A630" s="5">
        <v>3</v>
      </c>
      <c r="B630" s="46">
        <v>184</v>
      </c>
      <c r="C630" s="46">
        <v>171</v>
      </c>
      <c r="D630" s="46">
        <v>185</v>
      </c>
      <c r="E630" s="46">
        <v>181</v>
      </c>
      <c r="F630" s="55">
        <v>189</v>
      </c>
      <c r="G630" s="55">
        <v>189</v>
      </c>
      <c r="H630" s="55">
        <v>186</v>
      </c>
      <c r="I630" s="55">
        <v>201</v>
      </c>
      <c r="J630" s="55">
        <v>210</v>
      </c>
      <c r="K630" s="55">
        <v>203</v>
      </c>
      <c r="L630" s="55">
        <v>206</v>
      </c>
      <c r="M630" s="55">
        <v>208</v>
      </c>
      <c r="N630" s="55">
        <v>203</v>
      </c>
      <c r="O630" s="55">
        <v>215</v>
      </c>
      <c r="P630" s="55">
        <v>196</v>
      </c>
      <c r="Q630" s="101">
        <v>224</v>
      </c>
      <c r="R630" s="101">
        <v>211</v>
      </c>
      <c r="S630" s="101">
        <v>204</v>
      </c>
      <c r="T630" s="101">
        <v>213</v>
      </c>
    </row>
    <row r="631" spans="1:20" ht="17" thickBot="1" x14ac:dyDescent="0.25">
      <c r="A631" s="5">
        <v>4</v>
      </c>
      <c r="B631" s="46">
        <v>163</v>
      </c>
      <c r="C631" s="46">
        <v>174</v>
      </c>
      <c r="D631" s="46">
        <v>173</v>
      </c>
      <c r="E631" s="46">
        <v>173</v>
      </c>
      <c r="F631" s="55">
        <v>170</v>
      </c>
      <c r="G631" s="55">
        <v>176</v>
      </c>
      <c r="H631" s="55">
        <v>180</v>
      </c>
      <c r="I631" s="55">
        <v>174</v>
      </c>
      <c r="J631" s="55">
        <v>200</v>
      </c>
      <c r="K631" s="55">
        <v>196</v>
      </c>
      <c r="L631" s="55">
        <v>200</v>
      </c>
      <c r="M631" s="55">
        <v>197</v>
      </c>
      <c r="N631" s="55">
        <v>195</v>
      </c>
      <c r="O631" s="55">
        <v>194</v>
      </c>
      <c r="P631" s="55">
        <v>205</v>
      </c>
      <c r="Q631" s="101">
        <v>184</v>
      </c>
      <c r="R631" s="101">
        <v>216</v>
      </c>
      <c r="S631" s="101">
        <v>203</v>
      </c>
      <c r="T631" s="101">
        <v>200</v>
      </c>
    </row>
    <row r="632" spans="1:20" ht="17" thickBot="1" x14ac:dyDescent="0.25">
      <c r="A632" s="5">
        <v>5</v>
      </c>
      <c r="B632" s="46">
        <v>145</v>
      </c>
      <c r="C632" s="46">
        <v>157</v>
      </c>
      <c r="D632" s="46">
        <v>166</v>
      </c>
      <c r="E632" s="46">
        <v>156</v>
      </c>
      <c r="F632" s="55">
        <v>167</v>
      </c>
      <c r="G632" s="55">
        <v>164</v>
      </c>
      <c r="H632" s="55">
        <v>170</v>
      </c>
      <c r="I632" s="55">
        <v>180</v>
      </c>
      <c r="J632" s="55">
        <v>174</v>
      </c>
      <c r="K632" s="55">
        <v>196</v>
      </c>
      <c r="L632" s="55">
        <v>189</v>
      </c>
      <c r="M632" s="55">
        <v>187</v>
      </c>
      <c r="N632" s="55">
        <v>191</v>
      </c>
      <c r="O632" s="55">
        <v>187</v>
      </c>
      <c r="P632" s="55">
        <v>184</v>
      </c>
      <c r="Q632" s="101">
        <v>202</v>
      </c>
      <c r="R632" s="101">
        <v>181</v>
      </c>
      <c r="S632" s="101">
        <v>212</v>
      </c>
      <c r="T632" s="101">
        <v>189</v>
      </c>
    </row>
    <row r="633" spans="1:20" ht="17" thickBot="1" x14ac:dyDescent="0.25">
      <c r="A633" s="5">
        <v>6</v>
      </c>
      <c r="B633" s="46">
        <v>167</v>
      </c>
      <c r="C633" s="46">
        <v>164</v>
      </c>
      <c r="D633" s="46">
        <v>173</v>
      </c>
      <c r="E633" s="46">
        <v>188</v>
      </c>
      <c r="F633" s="55">
        <v>178</v>
      </c>
      <c r="G633" s="55">
        <v>212</v>
      </c>
      <c r="H633" s="55">
        <v>188</v>
      </c>
      <c r="I633" s="55">
        <v>218</v>
      </c>
      <c r="J633" s="55">
        <v>222</v>
      </c>
      <c r="K633" s="55">
        <v>231</v>
      </c>
      <c r="L633" s="55">
        <v>252</v>
      </c>
      <c r="M633" s="55">
        <v>216</v>
      </c>
      <c r="N633" s="55">
        <v>240</v>
      </c>
      <c r="O633" s="55">
        <v>233</v>
      </c>
      <c r="P633" s="55">
        <v>228</v>
      </c>
      <c r="Q633" s="101">
        <v>236</v>
      </c>
      <c r="R633" s="101">
        <v>248</v>
      </c>
      <c r="S633" s="101">
        <v>234</v>
      </c>
      <c r="T633" s="101">
        <v>259</v>
      </c>
    </row>
    <row r="634" spans="1:20" ht="17" thickBot="1" x14ac:dyDescent="0.25">
      <c r="A634" s="5">
        <v>7</v>
      </c>
      <c r="B634" s="46">
        <v>152</v>
      </c>
      <c r="C634" s="46">
        <v>157</v>
      </c>
      <c r="D634" s="46">
        <v>158</v>
      </c>
      <c r="E634" s="46">
        <v>168</v>
      </c>
      <c r="F634" s="55">
        <v>180</v>
      </c>
      <c r="G634" s="55">
        <v>170</v>
      </c>
      <c r="H634" s="55">
        <v>206</v>
      </c>
      <c r="I634" s="55">
        <v>173</v>
      </c>
      <c r="J634" s="55">
        <v>216</v>
      </c>
      <c r="K634" s="55">
        <v>215</v>
      </c>
      <c r="L634" s="55">
        <v>216</v>
      </c>
      <c r="M634" s="55">
        <v>241</v>
      </c>
      <c r="N634" s="55">
        <v>210</v>
      </c>
      <c r="O634" s="55">
        <v>230</v>
      </c>
      <c r="P634" s="55">
        <v>230</v>
      </c>
      <c r="Q634" s="101">
        <v>213</v>
      </c>
      <c r="R634" s="101">
        <v>236</v>
      </c>
      <c r="S634" s="101">
        <v>244</v>
      </c>
      <c r="T634" s="101">
        <v>227</v>
      </c>
    </row>
    <row r="635" spans="1:20" ht="17" thickBot="1" x14ac:dyDescent="0.25">
      <c r="A635" s="5">
        <v>8</v>
      </c>
      <c r="B635" s="46">
        <v>122</v>
      </c>
      <c r="C635" s="46">
        <v>138</v>
      </c>
      <c r="D635" s="46">
        <v>145</v>
      </c>
      <c r="E635" s="46">
        <v>120</v>
      </c>
      <c r="F635" s="55">
        <v>141</v>
      </c>
      <c r="G635" s="55">
        <v>154</v>
      </c>
      <c r="H635" s="55">
        <v>149</v>
      </c>
      <c r="I635" s="55">
        <v>171</v>
      </c>
      <c r="J635" s="55">
        <v>161</v>
      </c>
      <c r="K635" s="55">
        <v>150</v>
      </c>
      <c r="L635" s="55">
        <v>198</v>
      </c>
      <c r="M635" s="55">
        <v>196</v>
      </c>
      <c r="N635" s="55">
        <v>199</v>
      </c>
      <c r="O635" s="55">
        <v>184</v>
      </c>
      <c r="P635" s="55">
        <v>197</v>
      </c>
      <c r="Q635" s="101">
        <v>217</v>
      </c>
      <c r="R635" s="101">
        <v>203</v>
      </c>
      <c r="S635" s="101">
        <v>238</v>
      </c>
      <c r="T635" s="101">
        <v>219</v>
      </c>
    </row>
    <row r="636" spans="1:20" ht="17" thickBot="1" x14ac:dyDescent="0.25">
      <c r="A636" s="5">
        <v>9</v>
      </c>
      <c r="B636" s="46">
        <v>94</v>
      </c>
      <c r="C636" s="46">
        <v>101</v>
      </c>
      <c r="D636" s="46">
        <v>126</v>
      </c>
      <c r="E636" s="46">
        <v>139</v>
      </c>
      <c r="F636" s="55">
        <v>113</v>
      </c>
      <c r="G636" s="55">
        <v>144</v>
      </c>
      <c r="H636" s="55">
        <v>147</v>
      </c>
      <c r="I636" s="55">
        <v>143</v>
      </c>
      <c r="J636" s="55">
        <v>161</v>
      </c>
      <c r="K636" s="55">
        <v>153</v>
      </c>
      <c r="L636" s="55">
        <v>168</v>
      </c>
      <c r="M636" s="55">
        <v>186</v>
      </c>
      <c r="N636" s="55">
        <v>178</v>
      </c>
      <c r="O636" s="55">
        <v>185</v>
      </c>
      <c r="P636" s="55">
        <v>170</v>
      </c>
      <c r="Q636" s="101">
        <v>188</v>
      </c>
      <c r="R636" s="101">
        <v>202</v>
      </c>
      <c r="S636" s="101">
        <v>189</v>
      </c>
      <c r="T636" s="101">
        <v>226</v>
      </c>
    </row>
    <row r="637" spans="1:20" ht="17" thickBot="1" x14ac:dyDescent="0.25">
      <c r="A637" s="5">
        <v>10</v>
      </c>
      <c r="B637" s="46">
        <v>70</v>
      </c>
      <c r="C637" s="46">
        <v>81</v>
      </c>
      <c r="D637" s="46">
        <v>94</v>
      </c>
      <c r="E637" s="46">
        <v>115</v>
      </c>
      <c r="F637" s="55">
        <v>128</v>
      </c>
      <c r="G637" s="55">
        <v>97</v>
      </c>
      <c r="H637" s="55">
        <v>133</v>
      </c>
      <c r="I637" s="55">
        <v>138</v>
      </c>
      <c r="J637" s="55">
        <v>137</v>
      </c>
      <c r="K637" s="55">
        <v>151</v>
      </c>
      <c r="L637" s="55">
        <v>151</v>
      </c>
      <c r="M637" s="55">
        <v>152</v>
      </c>
      <c r="N637" s="55">
        <v>128</v>
      </c>
      <c r="O637" s="55">
        <v>158</v>
      </c>
      <c r="P637" s="55">
        <v>167</v>
      </c>
      <c r="Q637" s="101">
        <v>150</v>
      </c>
      <c r="R637" s="101">
        <v>177</v>
      </c>
      <c r="S637" s="101">
        <v>186</v>
      </c>
      <c r="T637" s="101">
        <v>181</v>
      </c>
    </row>
    <row r="638" spans="1:20" ht="17" thickBot="1" x14ac:dyDescent="0.25">
      <c r="A638" s="5">
        <v>11</v>
      </c>
      <c r="B638" s="46">
        <v>61</v>
      </c>
      <c r="C638" s="46">
        <v>66</v>
      </c>
      <c r="D638" s="46">
        <v>77</v>
      </c>
      <c r="E638" s="46">
        <v>85</v>
      </c>
      <c r="F638" s="55">
        <v>110</v>
      </c>
      <c r="G638" s="55">
        <v>119</v>
      </c>
      <c r="H638" s="55">
        <v>113</v>
      </c>
      <c r="I638" s="55">
        <v>126</v>
      </c>
      <c r="J638" s="55">
        <v>134</v>
      </c>
      <c r="K638" s="55">
        <v>119</v>
      </c>
      <c r="L638" s="55">
        <v>145</v>
      </c>
      <c r="M638" s="55">
        <v>140</v>
      </c>
      <c r="N638" s="55">
        <v>138</v>
      </c>
      <c r="O638" s="55">
        <v>135</v>
      </c>
      <c r="P638" s="55">
        <v>136</v>
      </c>
      <c r="Q638" s="101">
        <v>144</v>
      </c>
      <c r="R638" s="101">
        <v>140</v>
      </c>
      <c r="S638" s="101">
        <v>122</v>
      </c>
      <c r="T638" s="101">
        <v>171</v>
      </c>
    </row>
    <row r="639" spans="1:20" ht="17" thickBot="1" x14ac:dyDescent="0.25">
      <c r="A639" s="5">
        <v>12</v>
      </c>
      <c r="B639" s="46">
        <v>44</v>
      </c>
      <c r="C639" s="46">
        <v>59</v>
      </c>
      <c r="D639" s="46">
        <v>64</v>
      </c>
      <c r="E639" s="46">
        <v>74</v>
      </c>
      <c r="F639" s="55">
        <v>82</v>
      </c>
      <c r="G639" s="55">
        <v>103</v>
      </c>
      <c r="H639" s="55">
        <v>112</v>
      </c>
      <c r="I639" s="55">
        <v>106</v>
      </c>
      <c r="J639" s="55">
        <v>121</v>
      </c>
      <c r="K639" s="55">
        <v>127</v>
      </c>
      <c r="L639" s="55">
        <v>114</v>
      </c>
      <c r="M639" s="55">
        <v>141</v>
      </c>
      <c r="N639" s="55">
        <v>137</v>
      </c>
      <c r="O639" s="55">
        <v>133</v>
      </c>
      <c r="P639" s="55">
        <v>125</v>
      </c>
      <c r="Q639" s="101">
        <v>133</v>
      </c>
      <c r="R639" s="101">
        <v>144</v>
      </c>
      <c r="S639" s="101">
        <v>136</v>
      </c>
      <c r="T639" s="101">
        <v>155</v>
      </c>
    </row>
    <row r="640" spans="1:20" ht="18" thickBot="1" x14ac:dyDescent="0.25">
      <c r="A640" s="5" t="s">
        <v>13</v>
      </c>
      <c r="B640" s="46"/>
      <c r="C640" s="46"/>
      <c r="D640" s="46"/>
      <c r="E640" s="46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T640" s="103"/>
    </row>
    <row r="641" spans="1:20" ht="35" thickBot="1" x14ac:dyDescent="0.25">
      <c r="A641" s="16" t="s">
        <v>14</v>
      </c>
      <c r="B641" s="58">
        <f>SUM(B627:B639)</f>
        <v>1784</v>
      </c>
      <c r="C641" s="58">
        <f>SUM(C627:C639)</f>
        <v>1853</v>
      </c>
      <c r="D641" s="58">
        <f>SUM(D627:D639)</f>
        <v>1967</v>
      </c>
      <c r="E641" s="58">
        <f>SUM(E627:E639)</f>
        <v>2010</v>
      </c>
      <c r="F641" s="58">
        <f t="shared" ref="F641:K641" si="379">SUM(F627:F639)</f>
        <v>2071</v>
      </c>
      <c r="G641" s="58">
        <f t="shared" si="379"/>
        <v>2146</v>
      </c>
      <c r="H641" s="58">
        <f t="shared" si="379"/>
        <v>2212</v>
      </c>
      <c r="I641" s="58">
        <f t="shared" si="379"/>
        <v>2266</v>
      </c>
      <c r="J641" s="58">
        <f t="shared" si="379"/>
        <v>2391</v>
      </c>
      <c r="K641" s="58">
        <f t="shared" si="379"/>
        <v>2393</v>
      </c>
      <c r="L641" s="58">
        <f t="shared" ref="L641:Q641" si="380">SUM(L627:L639)</f>
        <v>2505</v>
      </c>
      <c r="M641" s="58">
        <f t="shared" si="380"/>
        <v>2523</v>
      </c>
      <c r="N641" s="58">
        <f t="shared" si="380"/>
        <v>2487</v>
      </c>
      <c r="O641" s="58">
        <f t="shared" si="380"/>
        <v>2529</v>
      </c>
      <c r="P641" s="58">
        <f t="shared" si="380"/>
        <v>2499</v>
      </c>
      <c r="Q641" s="58">
        <f t="shared" si="380"/>
        <v>2545</v>
      </c>
      <c r="R641" s="58">
        <f t="shared" ref="R641:S641" si="381">SUM(R627:R639)</f>
        <v>2613</v>
      </c>
      <c r="S641" s="58">
        <f t="shared" si="381"/>
        <v>2623</v>
      </c>
      <c r="T641" s="105">
        <f t="shared" ref="T641" si="382">SUM(T627:T639)</f>
        <v>2685</v>
      </c>
    </row>
    <row r="642" spans="1:20" ht="52" thickBot="1" x14ac:dyDescent="0.25">
      <c r="A642" s="16" t="s">
        <v>28</v>
      </c>
      <c r="B642" s="48"/>
      <c r="C642" s="59">
        <f>((C641-B641)/B641)</f>
        <v>3.867713004484305E-2</v>
      </c>
      <c r="D642" s="59">
        <f>((D641-C641)/C641)</f>
        <v>6.152185644900162E-2</v>
      </c>
      <c r="E642" s="59">
        <f>((E641-D641)/D641)</f>
        <v>2.1860701576004067E-2</v>
      </c>
      <c r="F642" s="59">
        <f>((F641-E641)/E641)</f>
        <v>3.0348258706467662E-2</v>
      </c>
      <c r="G642" s="59">
        <f t="shared" ref="G642:T642" si="383">((G641-F641)/F641)</f>
        <v>3.6214389183969097E-2</v>
      </c>
      <c r="H642" s="59">
        <f t="shared" si="383"/>
        <v>3.0754892823858342E-2</v>
      </c>
      <c r="I642" s="59">
        <f t="shared" si="383"/>
        <v>2.4412296564195298E-2</v>
      </c>
      <c r="J642" s="59">
        <f t="shared" si="383"/>
        <v>5.5163283318623121E-2</v>
      </c>
      <c r="K642" s="59">
        <f t="shared" si="383"/>
        <v>8.3647009619406104E-4</v>
      </c>
      <c r="L642" s="59">
        <f t="shared" si="383"/>
        <v>4.6803175929795236E-2</v>
      </c>
      <c r="M642" s="59">
        <f t="shared" si="383"/>
        <v>7.18562874251497E-3</v>
      </c>
      <c r="N642" s="59">
        <f t="shared" si="383"/>
        <v>-1.4268727705112961E-2</v>
      </c>
      <c r="O642" s="59">
        <f t="shared" si="383"/>
        <v>1.6887816646562123E-2</v>
      </c>
      <c r="P642" s="59">
        <f t="shared" si="383"/>
        <v>-1.1862396204033215E-2</v>
      </c>
      <c r="Q642" s="59">
        <f t="shared" si="383"/>
        <v>1.8407362945178071E-2</v>
      </c>
      <c r="R642" s="59">
        <f t="shared" si="383"/>
        <v>2.6719056974459726E-2</v>
      </c>
      <c r="S642" s="59">
        <f t="shared" si="383"/>
        <v>3.8270187523918868E-3</v>
      </c>
      <c r="T642" s="59">
        <f t="shared" si="383"/>
        <v>2.3637056805184901E-2</v>
      </c>
    </row>
    <row r="643" spans="1:20" ht="69" thickBot="1" x14ac:dyDescent="0.25">
      <c r="A643" s="16" t="s">
        <v>16</v>
      </c>
      <c r="B643" s="59"/>
      <c r="C643" s="59"/>
      <c r="D643" s="59"/>
      <c r="E643" s="59"/>
      <c r="F643" s="59"/>
      <c r="G643" s="59">
        <f t="shared" ref="G643:T643" si="384">(G641-B641)/B641</f>
        <v>0.20291479820627803</v>
      </c>
      <c r="H643" s="59">
        <f t="shared" si="384"/>
        <v>0.19373988127361036</v>
      </c>
      <c r="I643" s="59">
        <f t="shared" si="384"/>
        <v>0.1520081342145399</v>
      </c>
      <c r="J643" s="59">
        <f t="shared" si="384"/>
        <v>0.18955223880597014</v>
      </c>
      <c r="K643" s="59">
        <f t="shared" si="384"/>
        <v>0.15548044422984067</v>
      </c>
      <c r="L643" s="59">
        <f t="shared" si="384"/>
        <v>0.16728797763280523</v>
      </c>
      <c r="M643" s="59">
        <f t="shared" si="384"/>
        <v>0.14059674502712477</v>
      </c>
      <c r="N643" s="59">
        <f t="shared" si="384"/>
        <v>9.7528684907325677E-2</v>
      </c>
      <c r="O643" s="59">
        <f t="shared" si="384"/>
        <v>5.7716436637390213E-2</v>
      </c>
      <c r="P643" s="59">
        <f t="shared" si="384"/>
        <v>4.4295862933556203E-2</v>
      </c>
      <c r="Q643" s="59">
        <f t="shared" si="384"/>
        <v>1.5968063872255488E-2</v>
      </c>
      <c r="R643" s="59">
        <f t="shared" si="384"/>
        <v>3.56718192627824E-2</v>
      </c>
      <c r="S643" s="59">
        <f t="shared" si="384"/>
        <v>5.4684358665058302E-2</v>
      </c>
      <c r="T643" s="59">
        <f t="shared" si="384"/>
        <v>6.1684460260972719E-2</v>
      </c>
    </row>
    <row r="644" spans="1:20" ht="86" thickBot="1" x14ac:dyDescent="0.25">
      <c r="A644" s="16" t="s">
        <v>17</v>
      </c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>
        <f t="shared" ref="L644:T644" si="385">(L641-B641)/B641</f>
        <v>0.40414798206278024</v>
      </c>
      <c r="M644" s="59">
        <f t="shared" si="385"/>
        <v>0.36157582298974633</v>
      </c>
      <c r="N644" s="59">
        <f t="shared" si="385"/>
        <v>0.26436197254702593</v>
      </c>
      <c r="O644" s="59">
        <f t="shared" si="385"/>
        <v>0.2582089552238806</v>
      </c>
      <c r="P644" s="59">
        <f t="shared" si="385"/>
        <v>0.20666344760985031</v>
      </c>
      <c r="Q644" s="59">
        <f t="shared" si="385"/>
        <v>0.1859273066169618</v>
      </c>
      <c r="R644" s="59">
        <f t="shared" si="385"/>
        <v>0.18128390596745028</v>
      </c>
      <c r="S644" s="59">
        <f t="shared" si="385"/>
        <v>0.15754633715798763</v>
      </c>
      <c r="T644" s="59">
        <f t="shared" si="385"/>
        <v>0.12296110414052698</v>
      </c>
    </row>
    <row r="645" spans="1:20" ht="35" thickBot="1" x14ac:dyDescent="0.25">
      <c r="A645" s="16" t="s">
        <v>18</v>
      </c>
      <c r="B645" s="60">
        <v>18826</v>
      </c>
      <c r="C645" s="60">
        <v>18610</v>
      </c>
      <c r="D645" s="60">
        <v>18262</v>
      </c>
      <c r="E645" s="60">
        <v>17705</v>
      </c>
      <c r="F645" s="60">
        <v>17249</v>
      </c>
      <c r="G645" s="29">
        <v>16917</v>
      </c>
      <c r="H645" s="29">
        <v>16705</v>
      </c>
      <c r="I645" s="29">
        <v>16332</v>
      </c>
      <c r="J645" s="29">
        <v>16211</v>
      </c>
      <c r="K645" s="29">
        <v>15773</v>
      </c>
      <c r="L645" s="29">
        <v>15767</v>
      </c>
      <c r="M645" s="29">
        <v>15876</v>
      </c>
      <c r="N645" s="29">
        <v>16176</v>
      </c>
      <c r="O645" s="29">
        <v>16017</v>
      </c>
      <c r="P645" s="29">
        <v>15994</v>
      </c>
      <c r="Q645" s="29">
        <v>15954</v>
      </c>
      <c r="R645" s="29">
        <v>16256</v>
      </c>
      <c r="S645" s="29">
        <v>15817</v>
      </c>
      <c r="T645" s="29">
        <v>15817</v>
      </c>
    </row>
    <row r="646" spans="1:20" ht="69" thickBot="1" x14ac:dyDescent="0.25">
      <c r="A646" s="16" t="s">
        <v>19</v>
      </c>
      <c r="B646" s="59"/>
      <c r="C646" s="59">
        <f t="shared" ref="C646:T646" si="386">(C645-B645)/B645</f>
        <v>-1.1473494103898862E-2</v>
      </c>
      <c r="D646" s="59">
        <f t="shared" si="386"/>
        <v>-1.8699623858140786E-2</v>
      </c>
      <c r="E646" s="59">
        <f t="shared" si="386"/>
        <v>-3.0500492826634543E-2</v>
      </c>
      <c r="F646" s="59">
        <f t="shared" si="386"/>
        <v>-2.5755436317424458E-2</v>
      </c>
      <c r="G646" s="59">
        <f t="shared" si="386"/>
        <v>-1.9247492608267146E-2</v>
      </c>
      <c r="H646" s="59">
        <f t="shared" si="386"/>
        <v>-1.2531772772950287E-2</v>
      </c>
      <c r="I646" s="59">
        <f t="shared" si="386"/>
        <v>-2.2328644118527387E-2</v>
      </c>
      <c r="J646" s="59">
        <f t="shared" si="386"/>
        <v>-7.4087680626989958E-3</v>
      </c>
      <c r="K646" s="59">
        <f t="shared" si="386"/>
        <v>-2.7018691012275615E-2</v>
      </c>
      <c r="L646" s="59">
        <f t="shared" si="386"/>
        <v>-3.8039688074557789E-4</v>
      </c>
      <c r="M646" s="59">
        <f t="shared" si="386"/>
        <v>6.913173083021501E-3</v>
      </c>
      <c r="N646" s="59">
        <f t="shared" si="386"/>
        <v>1.889644746787604E-2</v>
      </c>
      <c r="O646" s="59">
        <f t="shared" si="386"/>
        <v>-9.8293768545994059E-3</v>
      </c>
      <c r="P646" s="59">
        <f t="shared" si="386"/>
        <v>-1.4359742773303364E-3</v>
      </c>
      <c r="Q646" s="59">
        <f t="shared" si="386"/>
        <v>-2.5009378516943855E-3</v>
      </c>
      <c r="R646" s="59">
        <f t="shared" si="386"/>
        <v>1.8929422088504452E-2</v>
      </c>
      <c r="S646" s="59">
        <f t="shared" si="386"/>
        <v>-2.7005413385826772E-2</v>
      </c>
      <c r="T646" s="59">
        <f t="shared" si="386"/>
        <v>0</v>
      </c>
    </row>
    <row r="647" spans="1:20" ht="69" thickBot="1" x14ac:dyDescent="0.25">
      <c r="A647" s="16" t="s">
        <v>20</v>
      </c>
      <c r="B647" s="59"/>
      <c r="C647" s="59"/>
      <c r="D647" s="59"/>
      <c r="E647" s="59"/>
      <c r="F647" s="59"/>
      <c r="G647" s="59">
        <f t="shared" ref="G647:T647" si="387">(G645-B645)/B645</f>
        <v>-0.10140231594603208</v>
      </c>
      <c r="H647" s="59">
        <f t="shared" si="387"/>
        <v>-0.10236432025792584</v>
      </c>
      <c r="I647" s="59">
        <f t="shared" si="387"/>
        <v>-0.10568393385171394</v>
      </c>
      <c r="J647" s="59">
        <f t="shared" si="387"/>
        <v>-8.4382942671561711E-2</v>
      </c>
      <c r="K647" s="59">
        <f t="shared" si="387"/>
        <v>-8.5570177981332249E-2</v>
      </c>
      <c r="L647" s="59">
        <f t="shared" si="387"/>
        <v>-6.7978956079683156E-2</v>
      </c>
      <c r="M647" s="59">
        <f t="shared" si="387"/>
        <v>-4.9625860520802152E-2</v>
      </c>
      <c r="N647" s="59">
        <f t="shared" si="387"/>
        <v>-9.5518001469507719E-3</v>
      </c>
      <c r="O647" s="59">
        <f t="shared" si="387"/>
        <v>-1.1967182777126642E-2</v>
      </c>
      <c r="P647" s="59">
        <f t="shared" si="387"/>
        <v>1.4011285107462119E-2</v>
      </c>
      <c r="Q647" s="59">
        <f t="shared" si="387"/>
        <v>1.186021437178918E-2</v>
      </c>
      <c r="R647" s="59">
        <f t="shared" si="387"/>
        <v>2.3935500125976318E-2</v>
      </c>
      <c r="S647" s="59">
        <f t="shared" si="387"/>
        <v>-2.2193372898120671E-2</v>
      </c>
      <c r="T647" s="59">
        <f t="shared" si="387"/>
        <v>-1.2486732846350752E-2</v>
      </c>
    </row>
    <row r="648" spans="1:20" ht="86" thickBot="1" x14ac:dyDescent="0.25">
      <c r="A648" s="16" t="s">
        <v>21</v>
      </c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>
        <f t="shared" ref="L648:T648" si="388">(L645-B645)/B645</f>
        <v>-0.16248804844364176</v>
      </c>
      <c r="M648" s="59">
        <f t="shared" si="388"/>
        <v>-0.14691026329930146</v>
      </c>
      <c r="N648" s="59">
        <f t="shared" si="388"/>
        <v>-0.11422626218376958</v>
      </c>
      <c r="O648" s="59">
        <f t="shared" si="388"/>
        <v>-9.5340299350465965E-2</v>
      </c>
      <c r="P648" s="59">
        <f t="shared" si="388"/>
        <v>-7.275784103426286E-2</v>
      </c>
      <c r="Q648" s="59">
        <f t="shared" si="388"/>
        <v>-5.6924986699769461E-2</v>
      </c>
      <c r="R648" s="59">
        <f t="shared" si="388"/>
        <v>-2.6878180185573183E-2</v>
      </c>
      <c r="S648" s="59">
        <f t="shared" si="388"/>
        <v>-3.1533186382561841E-2</v>
      </c>
      <c r="T648" s="59">
        <f t="shared" si="388"/>
        <v>-2.4304484609215964E-2</v>
      </c>
    </row>
    <row r="649" spans="1:20" ht="52" thickBot="1" x14ac:dyDescent="0.25">
      <c r="A649" s="16" t="s">
        <v>22</v>
      </c>
      <c r="B649" s="59">
        <f>B641/B645</f>
        <v>9.4762562413683207E-2</v>
      </c>
      <c r="C649" s="59">
        <f>C641/C645</f>
        <v>9.9570123589468026E-2</v>
      </c>
      <c r="D649" s="59">
        <f>D641/D645</f>
        <v>0.1077099989048297</v>
      </c>
      <c r="E649" s="59">
        <f>E641/E645</f>
        <v>0.11352725218864727</v>
      </c>
      <c r="F649" s="59">
        <f>F641/F645</f>
        <v>0.12006493130036523</v>
      </c>
      <c r="G649" s="59">
        <f t="shared" ref="G649:M649" si="389">G641/G645</f>
        <v>0.12685464325826093</v>
      </c>
      <c r="H649" s="59">
        <f t="shared" si="389"/>
        <v>0.13241544447770129</v>
      </c>
      <c r="I649" s="59">
        <f t="shared" si="389"/>
        <v>0.13874602008327211</v>
      </c>
      <c r="J649" s="59">
        <f t="shared" si="389"/>
        <v>0.14749244340262785</v>
      </c>
      <c r="K649" s="59">
        <f t="shared" si="389"/>
        <v>0.15171495593736131</v>
      </c>
      <c r="L649" s="59">
        <f t="shared" si="389"/>
        <v>0.15887613369696202</v>
      </c>
      <c r="M649" s="59">
        <f t="shared" si="389"/>
        <v>0.1589191232048375</v>
      </c>
      <c r="N649" s="59">
        <f t="shared" ref="N649:O649" si="390">N641/N645</f>
        <v>0.15374629080118693</v>
      </c>
      <c r="O649" s="59">
        <f t="shared" si="390"/>
        <v>0.15789473684210525</v>
      </c>
      <c r="P649" s="59">
        <f t="shared" ref="P649:Q649" si="391">P641/P645</f>
        <v>0.15624609228460673</v>
      </c>
      <c r="Q649" s="59">
        <f t="shared" si="391"/>
        <v>0.15952112322928419</v>
      </c>
      <c r="R649" s="59">
        <f t="shared" ref="R649:S649" si="392">R641/R645</f>
        <v>0.16074064960629922</v>
      </c>
      <c r="S649" s="59">
        <f t="shared" si="392"/>
        <v>0.16583422899412026</v>
      </c>
      <c r="T649" s="59">
        <f t="shared" ref="T649" si="393">T641/T645</f>
        <v>0.1697540620850983</v>
      </c>
    </row>
    <row r="650" spans="1:20" ht="69" thickBot="1" x14ac:dyDescent="0.25">
      <c r="A650" s="16" t="s">
        <v>23</v>
      </c>
      <c r="B650" s="59"/>
      <c r="C650" s="59">
        <f t="shared" ref="C650:K650" si="394">(C649-B649)</f>
        <v>4.8075611757848191E-3</v>
      </c>
      <c r="D650" s="59">
        <f t="shared" si="394"/>
        <v>8.1398753153616721E-3</v>
      </c>
      <c r="E650" s="59">
        <f t="shared" si="394"/>
        <v>5.817253283817575E-3</v>
      </c>
      <c r="F650" s="59">
        <f t="shared" si="394"/>
        <v>6.5376791117179589E-3</v>
      </c>
      <c r="G650" s="59">
        <f t="shared" si="394"/>
        <v>6.7897119578956971E-3</v>
      </c>
      <c r="H650" s="59">
        <f t="shared" si="394"/>
        <v>5.5608012194403589E-3</v>
      </c>
      <c r="I650" s="59">
        <f t="shared" si="394"/>
        <v>6.3305756055708207E-3</v>
      </c>
      <c r="J650" s="59">
        <f t="shared" si="394"/>
        <v>8.7464233193557395E-3</v>
      </c>
      <c r="K650" s="59">
        <f t="shared" si="394"/>
        <v>4.2225125347334636E-3</v>
      </c>
      <c r="L650" s="59">
        <f t="shared" ref="L650:T650" si="395">(L649-K649)</f>
        <v>7.1611777596007065E-3</v>
      </c>
      <c r="M650" s="59">
        <f t="shared" si="395"/>
        <v>4.2989507875484945E-5</v>
      </c>
      <c r="N650" s="59">
        <f t="shared" si="395"/>
        <v>-5.1728324036505735E-3</v>
      </c>
      <c r="O650" s="59">
        <f t="shared" si="395"/>
        <v>4.1484460409183244E-3</v>
      </c>
      <c r="P650" s="59">
        <f t="shared" si="395"/>
        <v>-1.6486445574985242E-3</v>
      </c>
      <c r="Q650" s="59">
        <f t="shared" si="395"/>
        <v>3.2750309446774595E-3</v>
      </c>
      <c r="R650" s="59">
        <f t="shared" si="395"/>
        <v>1.2195263770150289E-3</v>
      </c>
      <c r="S650" s="59">
        <f t="shared" si="395"/>
        <v>5.09357938782104E-3</v>
      </c>
      <c r="T650" s="59">
        <f t="shared" si="395"/>
        <v>3.9198330909780421E-3</v>
      </c>
    </row>
    <row r="651" spans="1:20" ht="69" thickBot="1" x14ac:dyDescent="0.25">
      <c r="A651" s="16" t="s">
        <v>24</v>
      </c>
      <c r="B651" s="59"/>
      <c r="C651" s="59"/>
      <c r="D651" s="59"/>
      <c r="E651" s="59"/>
      <c r="F651" s="59"/>
      <c r="G651" s="59">
        <f>G649-B649</f>
        <v>3.2092080844577722E-2</v>
      </c>
      <c r="H651" s="59">
        <f t="shared" ref="H651:K651" si="396">H649-C649</f>
        <v>3.2845320888233262E-2</v>
      </c>
      <c r="I651" s="59">
        <f t="shared" si="396"/>
        <v>3.1036021178442411E-2</v>
      </c>
      <c r="J651" s="59">
        <f t="shared" si="396"/>
        <v>3.3965191213980575E-2</v>
      </c>
      <c r="K651" s="59">
        <f t="shared" si="396"/>
        <v>3.165002463699608E-2</v>
      </c>
      <c r="L651" s="59">
        <f t="shared" ref="L651:T651" si="397">L649-G649</f>
        <v>3.2021490438701089E-2</v>
      </c>
      <c r="M651" s="59">
        <f t="shared" si="397"/>
        <v>2.6503678727136215E-2</v>
      </c>
      <c r="N651" s="59">
        <f t="shared" si="397"/>
        <v>1.5000270717914821E-2</v>
      </c>
      <c r="O651" s="59">
        <f t="shared" si="397"/>
        <v>1.0402293439477406E-2</v>
      </c>
      <c r="P651" s="59">
        <f t="shared" si="397"/>
        <v>4.531136347245418E-3</v>
      </c>
      <c r="Q651" s="59">
        <f t="shared" si="397"/>
        <v>6.4498953232217104E-4</v>
      </c>
      <c r="R651" s="59">
        <f t="shared" si="397"/>
        <v>1.821526401461715E-3</v>
      </c>
      <c r="S651" s="59">
        <f t="shared" si="397"/>
        <v>1.2087938192933328E-2</v>
      </c>
      <c r="T651" s="59">
        <f t="shared" si="397"/>
        <v>1.1859325242993046E-2</v>
      </c>
    </row>
    <row r="652" spans="1:20" ht="69" thickBot="1" x14ac:dyDescent="0.25">
      <c r="A652" s="16" t="s">
        <v>25</v>
      </c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>
        <f t="shared" ref="L652:T652" si="398">L649-B649</f>
        <v>6.4113571283278811E-2</v>
      </c>
      <c r="M652" s="59">
        <f t="shared" si="398"/>
        <v>5.9348999615369477E-2</v>
      </c>
      <c r="N652" s="59">
        <f t="shared" si="398"/>
        <v>4.6036291896357232E-2</v>
      </c>
      <c r="O652" s="59">
        <f t="shared" si="398"/>
        <v>4.4367484653457981E-2</v>
      </c>
      <c r="P652" s="59">
        <f t="shared" si="398"/>
        <v>3.6181160984241498E-2</v>
      </c>
      <c r="Q652" s="59">
        <f t="shared" si="398"/>
        <v>3.266647997102326E-2</v>
      </c>
      <c r="R652" s="59">
        <f t="shared" si="398"/>
        <v>2.832520512859793E-2</v>
      </c>
      <c r="S652" s="59">
        <f t="shared" si="398"/>
        <v>2.7088208910848149E-2</v>
      </c>
      <c r="T652" s="59">
        <f t="shared" si="398"/>
        <v>2.2261618682470452E-2</v>
      </c>
    </row>
    <row r="656" spans="1:20" ht="16" x14ac:dyDescent="0.2">
      <c r="A656" s="40" t="s">
        <v>67</v>
      </c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2"/>
      <c r="N656" s="42"/>
    </row>
    <row r="657" spans="1:20" ht="17" thickBo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20" ht="18" thickBot="1" x14ac:dyDescent="0.25">
      <c r="A658" s="10"/>
      <c r="B658" s="10" t="s">
        <v>0</v>
      </c>
      <c r="C658" s="10" t="s">
        <v>1</v>
      </c>
      <c r="D658" s="10" t="s">
        <v>2</v>
      </c>
      <c r="E658" s="10" t="s">
        <v>3</v>
      </c>
      <c r="F658" s="10" t="s">
        <v>4</v>
      </c>
      <c r="G658" s="10" t="s">
        <v>5</v>
      </c>
      <c r="H658" s="10" t="s">
        <v>6</v>
      </c>
      <c r="I658" s="10" t="s">
        <v>7</v>
      </c>
      <c r="J658" s="10" t="s">
        <v>8</v>
      </c>
      <c r="K658" s="10" t="s">
        <v>9</v>
      </c>
      <c r="L658" s="10" t="s">
        <v>10</v>
      </c>
      <c r="M658" s="10" t="s">
        <v>30</v>
      </c>
      <c r="N658" s="10" t="s">
        <v>36</v>
      </c>
      <c r="O658" s="10" t="s">
        <v>39</v>
      </c>
      <c r="P658" s="10" t="s">
        <v>40</v>
      </c>
      <c r="Q658" s="10" t="s">
        <v>41</v>
      </c>
      <c r="R658" s="10" t="s">
        <v>42</v>
      </c>
      <c r="S658" s="10" t="s">
        <v>43</v>
      </c>
      <c r="T658" s="10" t="s">
        <v>46</v>
      </c>
    </row>
    <row r="659" spans="1:20" ht="18" thickBot="1" x14ac:dyDescent="0.25">
      <c r="A659" s="5" t="s">
        <v>11</v>
      </c>
      <c r="B659" s="37">
        <v>67</v>
      </c>
      <c r="C659" s="37">
        <v>58</v>
      </c>
      <c r="D659" s="37">
        <v>79</v>
      </c>
      <c r="E659" s="37">
        <v>85</v>
      </c>
      <c r="F659" s="69">
        <v>71</v>
      </c>
      <c r="G659" s="55">
        <v>74</v>
      </c>
      <c r="H659" s="55">
        <v>71</v>
      </c>
      <c r="I659" s="55">
        <v>48</v>
      </c>
      <c r="J659" s="55">
        <v>75</v>
      </c>
      <c r="K659" s="55">
        <v>65</v>
      </c>
      <c r="L659" s="55">
        <v>73</v>
      </c>
      <c r="M659" s="55">
        <v>78</v>
      </c>
      <c r="N659" s="55">
        <v>66</v>
      </c>
      <c r="O659" s="55">
        <v>76</v>
      </c>
      <c r="P659" s="55">
        <v>73</v>
      </c>
      <c r="Q659" s="55">
        <v>93</v>
      </c>
      <c r="R659" s="55">
        <v>73</v>
      </c>
      <c r="S659" s="55">
        <v>73</v>
      </c>
      <c r="T659" s="103">
        <v>93</v>
      </c>
    </row>
    <row r="660" spans="1:20" ht="17" thickBot="1" x14ac:dyDescent="0.25">
      <c r="A660" s="5">
        <v>1</v>
      </c>
      <c r="B660" s="37">
        <v>66</v>
      </c>
      <c r="C660" s="37">
        <v>72</v>
      </c>
      <c r="D660" s="37">
        <v>75</v>
      </c>
      <c r="E660" s="37">
        <v>80</v>
      </c>
      <c r="F660" s="69">
        <v>91</v>
      </c>
      <c r="G660" s="55">
        <v>73</v>
      </c>
      <c r="H660" s="55">
        <v>79</v>
      </c>
      <c r="I660" s="55">
        <v>75</v>
      </c>
      <c r="J660" s="55">
        <v>72</v>
      </c>
      <c r="K660" s="55">
        <v>83</v>
      </c>
      <c r="L660" s="55">
        <v>72</v>
      </c>
      <c r="M660" s="55">
        <v>79</v>
      </c>
      <c r="N660" s="55">
        <v>86</v>
      </c>
      <c r="O660" s="55">
        <v>81</v>
      </c>
      <c r="P660" s="55">
        <v>79</v>
      </c>
      <c r="Q660" s="101">
        <v>74</v>
      </c>
      <c r="R660" s="101">
        <v>99</v>
      </c>
      <c r="S660" s="101">
        <v>76</v>
      </c>
      <c r="T660" s="101">
        <v>76</v>
      </c>
    </row>
    <row r="661" spans="1:20" ht="17" thickBot="1" x14ac:dyDescent="0.25">
      <c r="A661" s="5">
        <v>2</v>
      </c>
      <c r="B661" s="37">
        <v>59</v>
      </c>
      <c r="C661" s="37">
        <v>66</v>
      </c>
      <c r="D661" s="37">
        <v>67</v>
      </c>
      <c r="E661" s="37">
        <v>70</v>
      </c>
      <c r="F661" s="69">
        <v>77</v>
      </c>
      <c r="G661" s="55">
        <v>89</v>
      </c>
      <c r="H661" s="55">
        <v>73</v>
      </c>
      <c r="I661" s="55">
        <v>74</v>
      </c>
      <c r="J661" s="55">
        <v>85</v>
      </c>
      <c r="K661" s="55">
        <v>66</v>
      </c>
      <c r="L661" s="55">
        <v>77</v>
      </c>
      <c r="M661" s="55">
        <v>77</v>
      </c>
      <c r="N661" s="55">
        <v>73</v>
      </c>
      <c r="O661" s="55">
        <v>84</v>
      </c>
      <c r="P661" s="55">
        <v>82</v>
      </c>
      <c r="Q661" s="101">
        <v>78</v>
      </c>
      <c r="R661" s="101">
        <v>77</v>
      </c>
      <c r="S661" s="101">
        <v>97</v>
      </c>
      <c r="T661" s="101">
        <v>77</v>
      </c>
    </row>
    <row r="662" spans="1:20" ht="17" thickBot="1" x14ac:dyDescent="0.25">
      <c r="A662" s="5">
        <v>3</v>
      </c>
      <c r="B662" s="37">
        <v>42</v>
      </c>
      <c r="C662" s="37">
        <v>63</v>
      </c>
      <c r="D662" s="37">
        <v>63</v>
      </c>
      <c r="E662" s="37">
        <v>65</v>
      </c>
      <c r="F662" s="69">
        <v>70</v>
      </c>
      <c r="G662" s="55">
        <v>73</v>
      </c>
      <c r="H662" s="55">
        <v>89</v>
      </c>
      <c r="I662" s="55">
        <v>68</v>
      </c>
      <c r="J662" s="55">
        <v>77</v>
      </c>
      <c r="K662" s="55">
        <v>88</v>
      </c>
      <c r="L662" s="55">
        <v>67</v>
      </c>
      <c r="M662" s="55">
        <v>76</v>
      </c>
      <c r="N662" s="55">
        <v>79</v>
      </c>
      <c r="O662" s="55">
        <v>75</v>
      </c>
      <c r="P662" s="55">
        <v>83</v>
      </c>
      <c r="Q662" s="101">
        <v>80</v>
      </c>
      <c r="R662" s="101">
        <v>78</v>
      </c>
      <c r="S662" s="101">
        <v>76</v>
      </c>
      <c r="T662" s="101">
        <v>93</v>
      </c>
    </row>
    <row r="663" spans="1:20" ht="17" thickBot="1" x14ac:dyDescent="0.25">
      <c r="A663" s="5">
        <v>4</v>
      </c>
      <c r="B663" s="37">
        <v>54</v>
      </c>
      <c r="C663" s="37">
        <v>40</v>
      </c>
      <c r="D663" s="37">
        <v>62</v>
      </c>
      <c r="E663" s="37">
        <v>63</v>
      </c>
      <c r="F663" s="69">
        <v>67</v>
      </c>
      <c r="G663" s="55">
        <v>64</v>
      </c>
      <c r="H663" s="55">
        <v>76</v>
      </c>
      <c r="I663" s="55">
        <v>81</v>
      </c>
      <c r="J663" s="55">
        <v>67</v>
      </c>
      <c r="K663" s="55">
        <v>75</v>
      </c>
      <c r="L663" s="55">
        <v>87</v>
      </c>
      <c r="M663" s="55">
        <v>64</v>
      </c>
      <c r="N663" s="55">
        <v>70</v>
      </c>
      <c r="O663" s="55">
        <v>76</v>
      </c>
      <c r="P663" s="55">
        <v>70</v>
      </c>
      <c r="Q663" s="101">
        <v>74</v>
      </c>
      <c r="R663" s="101">
        <v>77</v>
      </c>
      <c r="S663" s="101">
        <v>77</v>
      </c>
      <c r="T663" s="101">
        <v>71</v>
      </c>
    </row>
    <row r="664" spans="1:20" ht="17" thickBot="1" x14ac:dyDescent="0.25">
      <c r="A664" s="5">
        <v>5</v>
      </c>
      <c r="B664" s="37">
        <v>49</v>
      </c>
      <c r="C664" s="37">
        <v>51</v>
      </c>
      <c r="D664" s="37">
        <v>42</v>
      </c>
      <c r="E664" s="37">
        <v>58</v>
      </c>
      <c r="F664" s="69">
        <v>55</v>
      </c>
      <c r="G664" s="55">
        <v>60</v>
      </c>
      <c r="H664" s="55">
        <v>63</v>
      </c>
      <c r="I664" s="55">
        <v>75</v>
      </c>
      <c r="J664" s="55">
        <v>83</v>
      </c>
      <c r="K664" s="55">
        <v>59</v>
      </c>
      <c r="L664" s="55">
        <v>73</v>
      </c>
      <c r="M664" s="55">
        <v>82</v>
      </c>
      <c r="N664" s="55">
        <v>63</v>
      </c>
      <c r="O664" s="55">
        <v>71</v>
      </c>
      <c r="P664" s="55">
        <v>69</v>
      </c>
      <c r="Q664" s="101">
        <v>72</v>
      </c>
      <c r="R664" s="101">
        <v>78</v>
      </c>
      <c r="S664" s="101">
        <v>78</v>
      </c>
      <c r="T664" s="101">
        <v>80</v>
      </c>
    </row>
    <row r="665" spans="1:20" ht="17" thickBot="1" x14ac:dyDescent="0.25">
      <c r="A665" s="5">
        <v>6</v>
      </c>
      <c r="B665" s="37">
        <v>65</v>
      </c>
      <c r="C665" s="37">
        <v>71</v>
      </c>
      <c r="D665" s="37">
        <v>83</v>
      </c>
      <c r="E665" s="37">
        <v>70</v>
      </c>
      <c r="F665" s="69">
        <v>82</v>
      </c>
      <c r="G665" s="55">
        <v>75</v>
      </c>
      <c r="H665" s="55">
        <v>73</v>
      </c>
      <c r="I665" s="55">
        <v>55</v>
      </c>
      <c r="J665" s="55">
        <v>105</v>
      </c>
      <c r="K665" s="55">
        <v>107</v>
      </c>
      <c r="L665" s="55">
        <v>83</v>
      </c>
      <c r="M665" s="55">
        <v>103</v>
      </c>
      <c r="N665" s="55">
        <v>104</v>
      </c>
      <c r="O665" s="55">
        <v>88</v>
      </c>
      <c r="P665" s="55">
        <v>99</v>
      </c>
      <c r="Q665" s="101">
        <v>90</v>
      </c>
      <c r="R665" s="101">
        <v>125</v>
      </c>
      <c r="S665" s="101">
        <v>118</v>
      </c>
      <c r="T665" s="101">
        <v>100</v>
      </c>
    </row>
    <row r="666" spans="1:20" ht="17" thickBot="1" x14ac:dyDescent="0.25">
      <c r="A666" s="5">
        <v>7</v>
      </c>
      <c r="B666" s="37">
        <v>56</v>
      </c>
      <c r="C666" s="37">
        <v>62</v>
      </c>
      <c r="D666" s="37">
        <v>74</v>
      </c>
      <c r="E666" s="37">
        <v>81</v>
      </c>
      <c r="F666" s="69">
        <v>67</v>
      </c>
      <c r="G666" s="55">
        <v>80</v>
      </c>
      <c r="H666" s="55">
        <v>77</v>
      </c>
      <c r="I666" s="55">
        <v>68</v>
      </c>
      <c r="J666" s="55">
        <v>86</v>
      </c>
      <c r="K666" s="55">
        <v>104</v>
      </c>
      <c r="L666" s="55">
        <v>106</v>
      </c>
      <c r="M666" s="55">
        <v>88</v>
      </c>
      <c r="N666" s="55">
        <v>103</v>
      </c>
      <c r="O666" s="55">
        <v>98</v>
      </c>
      <c r="P666" s="55">
        <v>86</v>
      </c>
      <c r="Q666" s="101">
        <v>101</v>
      </c>
      <c r="R666" s="101">
        <v>92</v>
      </c>
      <c r="S666" s="101">
        <v>123</v>
      </c>
      <c r="T666" s="101">
        <v>113</v>
      </c>
    </row>
    <row r="667" spans="1:20" ht="17" thickBot="1" x14ac:dyDescent="0.25">
      <c r="A667" s="5">
        <v>8</v>
      </c>
      <c r="B667" s="37">
        <v>35</v>
      </c>
      <c r="C667" s="37">
        <v>56</v>
      </c>
      <c r="D667" s="37">
        <v>49</v>
      </c>
      <c r="E667" s="37">
        <v>64</v>
      </c>
      <c r="F667" s="69">
        <v>66</v>
      </c>
      <c r="G667" s="55">
        <v>67</v>
      </c>
      <c r="H667" s="55">
        <v>77</v>
      </c>
      <c r="I667" s="55">
        <v>82</v>
      </c>
      <c r="J667" s="55">
        <v>67</v>
      </c>
      <c r="K667" s="55">
        <v>76</v>
      </c>
      <c r="L667" s="55">
        <v>104</v>
      </c>
      <c r="M667" s="55">
        <v>96</v>
      </c>
      <c r="N667" s="55">
        <v>97</v>
      </c>
      <c r="O667" s="55">
        <v>86</v>
      </c>
      <c r="P667" s="55">
        <v>97</v>
      </c>
      <c r="Q667" s="101">
        <v>73</v>
      </c>
      <c r="R667" s="101">
        <v>91</v>
      </c>
      <c r="S667" s="101">
        <v>67</v>
      </c>
      <c r="T667" s="101">
        <v>81</v>
      </c>
    </row>
    <row r="668" spans="1:20" ht="17" thickBot="1" x14ac:dyDescent="0.25">
      <c r="A668" s="5">
        <v>9</v>
      </c>
      <c r="B668" s="37">
        <v>22</v>
      </c>
      <c r="C668" s="37">
        <v>34</v>
      </c>
      <c r="D668" s="37">
        <v>53</v>
      </c>
      <c r="E668" s="37">
        <v>44</v>
      </c>
      <c r="F668" s="69">
        <v>60</v>
      </c>
      <c r="G668" s="55">
        <v>64</v>
      </c>
      <c r="H668" s="55">
        <v>62</v>
      </c>
      <c r="I668" s="55">
        <v>64</v>
      </c>
      <c r="J668" s="55">
        <v>56</v>
      </c>
      <c r="K668" s="55">
        <v>48</v>
      </c>
      <c r="L668" s="55">
        <v>71</v>
      </c>
      <c r="M668" s="55">
        <v>97</v>
      </c>
      <c r="N668" s="55">
        <v>86</v>
      </c>
      <c r="O668" s="55">
        <v>75</v>
      </c>
      <c r="P668" s="55">
        <v>75</v>
      </c>
      <c r="Q668" s="101">
        <v>87</v>
      </c>
      <c r="R668" s="101">
        <v>65</v>
      </c>
      <c r="S668" s="101">
        <v>80</v>
      </c>
      <c r="T668" s="101">
        <v>53</v>
      </c>
    </row>
    <row r="669" spans="1:20" ht="17" thickBot="1" x14ac:dyDescent="0.25">
      <c r="A669" s="5">
        <v>10</v>
      </c>
      <c r="B669" s="37">
        <v>16</v>
      </c>
      <c r="C669" s="37">
        <v>22</v>
      </c>
      <c r="D669" s="37">
        <v>33</v>
      </c>
      <c r="E669" s="37">
        <v>53</v>
      </c>
      <c r="F669" s="69">
        <v>36</v>
      </c>
      <c r="G669" s="55">
        <v>58</v>
      </c>
      <c r="H669" s="55">
        <v>62</v>
      </c>
      <c r="I669" s="55">
        <v>51</v>
      </c>
      <c r="J669" s="55">
        <v>56</v>
      </c>
      <c r="K669" s="55">
        <v>49</v>
      </c>
      <c r="L669" s="55">
        <v>37</v>
      </c>
      <c r="M669" s="55">
        <v>62</v>
      </c>
      <c r="N669" s="55">
        <v>84</v>
      </c>
      <c r="O669" s="55">
        <v>83</v>
      </c>
      <c r="P669" s="55">
        <v>70</v>
      </c>
      <c r="Q669" s="101">
        <v>65</v>
      </c>
      <c r="R669" s="101">
        <v>69</v>
      </c>
      <c r="S669" s="101">
        <v>57</v>
      </c>
      <c r="T669" s="101">
        <v>70</v>
      </c>
    </row>
    <row r="670" spans="1:20" ht="17" thickBot="1" x14ac:dyDescent="0.25">
      <c r="A670" s="5">
        <v>11</v>
      </c>
      <c r="B670" s="37">
        <v>20</v>
      </c>
      <c r="C670" s="37">
        <v>14</v>
      </c>
      <c r="D670" s="37">
        <v>21</v>
      </c>
      <c r="E670" s="37">
        <v>33</v>
      </c>
      <c r="F670" s="69">
        <v>48</v>
      </c>
      <c r="G670" s="55">
        <v>37</v>
      </c>
      <c r="H670" s="55">
        <v>48</v>
      </c>
      <c r="I670" s="55">
        <v>54</v>
      </c>
      <c r="J670" s="55">
        <v>37</v>
      </c>
      <c r="K670" s="55">
        <v>51</v>
      </c>
      <c r="L670" s="55">
        <v>42</v>
      </c>
      <c r="M670" s="55">
        <v>33</v>
      </c>
      <c r="N670" s="55">
        <v>54</v>
      </c>
      <c r="O670" s="55">
        <v>84</v>
      </c>
      <c r="P670" s="55">
        <v>79</v>
      </c>
      <c r="Q670" s="101">
        <v>65</v>
      </c>
      <c r="R670" s="101">
        <v>59</v>
      </c>
      <c r="S670" s="101">
        <v>68</v>
      </c>
      <c r="T670" s="101">
        <v>49</v>
      </c>
    </row>
    <row r="671" spans="1:20" ht="17" thickBot="1" x14ac:dyDescent="0.25">
      <c r="A671" s="5">
        <v>12</v>
      </c>
      <c r="B671" s="37">
        <v>19</v>
      </c>
      <c r="C671" s="37">
        <v>17</v>
      </c>
      <c r="D671" s="37">
        <v>14</v>
      </c>
      <c r="E671" s="37">
        <v>17</v>
      </c>
      <c r="F671" s="69">
        <v>30</v>
      </c>
      <c r="G671" s="55">
        <v>44</v>
      </c>
      <c r="H671" s="55">
        <v>34</v>
      </c>
      <c r="I671" s="55">
        <v>31</v>
      </c>
      <c r="J671" s="55">
        <v>28</v>
      </c>
      <c r="K671" s="55">
        <v>36</v>
      </c>
      <c r="L671" s="55">
        <v>46</v>
      </c>
      <c r="M671" s="55">
        <v>45</v>
      </c>
      <c r="N671" s="55">
        <v>30</v>
      </c>
      <c r="O671" s="55">
        <v>51</v>
      </c>
      <c r="P671" s="55">
        <v>78</v>
      </c>
      <c r="Q671" s="101">
        <v>75</v>
      </c>
      <c r="R671" s="101">
        <v>61</v>
      </c>
      <c r="S671" s="101">
        <v>56</v>
      </c>
      <c r="T671" s="101">
        <v>66</v>
      </c>
    </row>
    <row r="672" spans="1:20" ht="18" thickBot="1" x14ac:dyDescent="0.25">
      <c r="A672" s="5" t="s">
        <v>13</v>
      </c>
      <c r="B672" s="37"/>
      <c r="C672" s="37"/>
      <c r="D672" s="37"/>
      <c r="E672" s="37"/>
      <c r="F672" s="69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103"/>
    </row>
    <row r="673" spans="1:20" ht="35" thickBot="1" x14ac:dyDescent="0.25">
      <c r="A673" s="16" t="s">
        <v>14</v>
      </c>
      <c r="B673" s="58">
        <f>SUM(B659:B671)</f>
        <v>570</v>
      </c>
      <c r="C673" s="58">
        <f>SUM(C659:C671)</f>
        <v>626</v>
      </c>
      <c r="D673" s="58">
        <f>SUM(D659:D671)</f>
        <v>715</v>
      </c>
      <c r="E673" s="58">
        <f>SUM(E659:E671)</f>
        <v>783</v>
      </c>
      <c r="F673" s="58">
        <f t="shared" ref="F673:K673" si="399">SUM(F659:F671)</f>
        <v>820</v>
      </c>
      <c r="G673" s="58">
        <f t="shared" si="399"/>
        <v>858</v>
      </c>
      <c r="H673" s="58">
        <f t="shared" si="399"/>
        <v>884</v>
      </c>
      <c r="I673" s="58">
        <f t="shared" si="399"/>
        <v>826</v>
      </c>
      <c r="J673" s="58">
        <f t="shared" si="399"/>
        <v>894</v>
      </c>
      <c r="K673" s="58">
        <f t="shared" si="399"/>
        <v>907</v>
      </c>
      <c r="L673" s="58">
        <f t="shared" ref="L673:Q673" si="400">SUM(L659:L671)</f>
        <v>938</v>
      </c>
      <c r="M673" s="58">
        <f t="shared" si="400"/>
        <v>980</v>
      </c>
      <c r="N673" s="58">
        <f t="shared" si="400"/>
        <v>995</v>
      </c>
      <c r="O673" s="58">
        <f t="shared" si="400"/>
        <v>1028</v>
      </c>
      <c r="P673" s="58">
        <f t="shared" si="400"/>
        <v>1040</v>
      </c>
      <c r="Q673" s="58">
        <f t="shared" si="400"/>
        <v>1027</v>
      </c>
      <c r="R673" s="58">
        <f t="shared" ref="R673:S673" si="401">SUM(R659:R671)</f>
        <v>1044</v>
      </c>
      <c r="S673" s="58">
        <f t="shared" si="401"/>
        <v>1046</v>
      </c>
      <c r="T673" s="105">
        <f t="shared" ref="T673" si="402">SUM(T659:T671)</f>
        <v>1022</v>
      </c>
    </row>
    <row r="674" spans="1:20" ht="52" thickBot="1" x14ac:dyDescent="0.25">
      <c r="A674" s="16" t="s">
        <v>28</v>
      </c>
      <c r="B674" s="43"/>
      <c r="C674" s="59">
        <f>((C673-B673)/B673)</f>
        <v>9.8245614035087719E-2</v>
      </c>
      <c r="D674" s="59">
        <f>((D673-C673)/C673)</f>
        <v>0.14217252396166133</v>
      </c>
      <c r="E674" s="59">
        <f>((E673-D673)/D673)</f>
        <v>9.5104895104895101E-2</v>
      </c>
      <c r="F674" s="59">
        <f>((F673-E673)/E673)</f>
        <v>4.7254150702426563E-2</v>
      </c>
      <c r="G674" s="59">
        <f t="shared" ref="G674:T674" si="403">((G673-F673)/F673)</f>
        <v>4.6341463414634146E-2</v>
      </c>
      <c r="H674" s="59">
        <f t="shared" si="403"/>
        <v>3.0303030303030304E-2</v>
      </c>
      <c r="I674" s="59">
        <f t="shared" si="403"/>
        <v>-6.561085972850679E-2</v>
      </c>
      <c r="J674" s="59">
        <f t="shared" si="403"/>
        <v>8.2324455205811137E-2</v>
      </c>
      <c r="K674" s="59">
        <f t="shared" si="403"/>
        <v>1.45413870246085E-2</v>
      </c>
      <c r="L674" s="59">
        <f t="shared" si="403"/>
        <v>3.4178610804851156E-2</v>
      </c>
      <c r="M674" s="59">
        <f t="shared" si="403"/>
        <v>4.4776119402985072E-2</v>
      </c>
      <c r="N674" s="59">
        <f t="shared" si="403"/>
        <v>1.5306122448979591E-2</v>
      </c>
      <c r="O674" s="59">
        <f t="shared" si="403"/>
        <v>3.3165829145728645E-2</v>
      </c>
      <c r="P674" s="59">
        <f t="shared" si="403"/>
        <v>1.1673151750972763E-2</v>
      </c>
      <c r="Q674" s="59">
        <f t="shared" si="403"/>
        <v>-1.2500000000000001E-2</v>
      </c>
      <c r="R674" s="59">
        <f t="shared" si="403"/>
        <v>1.6553067185978577E-2</v>
      </c>
      <c r="S674" s="59">
        <f t="shared" si="403"/>
        <v>1.9157088122605363E-3</v>
      </c>
      <c r="T674" s="59">
        <f t="shared" si="403"/>
        <v>-2.2944550669216062E-2</v>
      </c>
    </row>
    <row r="675" spans="1:20" ht="69" thickBot="1" x14ac:dyDescent="0.25">
      <c r="A675" s="16" t="s">
        <v>16</v>
      </c>
      <c r="B675" s="59"/>
      <c r="C675" s="59"/>
      <c r="D675" s="59"/>
      <c r="E675" s="59"/>
      <c r="F675" s="59"/>
      <c r="G675" s="59">
        <f t="shared" ref="G675:L675" si="404">(G673-B673)/B673</f>
        <v>0.50526315789473686</v>
      </c>
      <c r="H675" s="59">
        <f t="shared" si="404"/>
        <v>0.41214057507987223</v>
      </c>
      <c r="I675" s="59">
        <f t="shared" si="404"/>
        <v>0.15524475524475526</v>
      </c>
      <c r="J675" s="59">
        <f t="shared" si="404"/>
        <v>0.1417624521072797</v>
      </c>
      <c r="K675" s="59">
        <f t="shared" si="404"/>
        <v>0.10609756097560975</v>
      </c>
      <c r="L675" s="59">
        <f t="shared" si="404"/>
        <v>9.3240093240093247E-2</v>
      </c>
      <c r="M675" s="59">
        <f t="shared" ref="M675:T675" si="405">(M673-H673)/H673</f>
        <v>0.10859728506787331</v>
      </c>
      <c r="N675" s="59">
        <f t="shared" si="405"/>
        <v>0.20460048426150121</v>
      </c>
      <c r="O675" s="59">
        <f t="shared" si="405"/>
        <v>0.14988814317673377</v>
      </c>
      <c r="P675" s="59">
        <f t="shared" si="405"/>
        <v>0.14663726571113561</v>
      </c>
      <c r="Q675" s="59">
        <f t="shared" si="405"/>
        <v>9.4882729211087424E-2</v>
      </c>
      <c r="R675" s="59">
        <f t="shared" si="405"/>
        <v>6.5306122448979598E-2</v>
      </c>
      <c r="S675" s="59">
        <f t="shared" si="405"/>
        <v>5.1256281407035177E-2</v>
      </c>
      <c r="T675" s="59">
        <f t="shared" si="405"/>
        <v>-5.8365758754863814E-3</v>
      </c>
    </row>
    <row r="676" spans="1:20" ht="86" thickBot="1" x14ac:dyDescent="0.25">
      <c r="A676" s="16" t="s">
        <v>17</v>
      </c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>
        <f t="shared" ref="L676:T676" si="406">(L673-B673)/B673</f>
        <v>0.64561403508771931</v>
      </c>
      <c r="M676" s="59">
        <f t="shared" si="406"/>
        <v>0.56549520766773165</v>
      </c>
      <c r="N676" s="59">
        <f t="shared" si="406"/>
        <v>0.39160839160839161</v>
      </c>
      <c r="O676" s="59">
        <f t="shared" si="406"/>
        <v>0.31289910600255427</v>
      </c>
      <c r="P676" s="59">
        <f t="shared" si="406"/>
        <v>0.26829268292682928</v>
      </c>
      <c r="Q676" s="59">
        <f t="shared" si="406"/>
        <v>0.19696969696969696</v>
      </c>
      <c r="R676" s="59">
        <f t="shared" si="406"/>
        <v>0.18099547511312217</v>
      </c>
      <c r="S676" s="59">
        <f t="shared" si="406"/>
        <v>0.26634382566585957</v>
      </c>
      <c r="T676" s="59">
        <f t="shared" si="406"/>
        <v>0.14317673378076062</v>
      </c>
    </row>
    <row r="677" spans="1:20" ht="35" thickBot="1" x14ac:dyDescent="0.25">
      <c r="A677" s="16" t="s">
        <v>18</v>
      </c>
      <c r="B677" s="70">
        <v>6701</v>
      </c>
      <c r="C677" s="70">
        <v>6685</v>
      </c>
      <c r="D677" s="70">
        <v>6746</v>
      </c>
      <c r="E677" s="70">
        <v>6798</v>
      </c>
      <c r="F677" s="70">
        <v>6853</v>
      </c>
      <c r="G677" s="29">
        <v>6890</v>
      </c>
      <c r="H677" s="29">
        <v>6920</v>
      </c>
      <c r="I677" s="29">
        <v>7028</v>
      </c>
      <c r="J677" s="29">
        <v>7203</v>
      </c>
      <c r="K677" s="29">
        <v>7112</v>
      </c>
      <c r="L677" s="29">
        <v>7131</v>
      </c>
      <c r="M677" s="29">
        <v>7268</v>
      </c>
      <c r="N677" s="29">
        <v>7292</v>
      </c>
      <c r="O677" s="29">
        <v>7293</v>
      </c>
      <c r="P677" s="29">
        <v>7343</v>
      </c>
      <c r="Q677" s="29">
        <v>7332</v>
      </c>
      <c r="R677" s="29">
        <v>7391</v>
      </c>
      <c r="S677" s="29">
        <v>7133</v>
      </c>
      <c r="T677" s="29">
        <v>7165</v>
      </c>
    </row>
    <row r="678" spans="1:20" ht="69" thickBot="1" x14ac:dyDescent="0.25">
      <c r="A678" s="16" t="s">
        <v>19</v>
      </c>
      <c r="B678" s="54"/>
      <c r="C678" s="59">
        <f t="shared" ref="C678:T678" si="407">(C677-B677)/B677</f>
        <v>-2.3877033278615132E-3</v>
      </c>
      <c r="D678" s="59">
        <f t="shared" si="407"/>
        <v>9.1249065071054604E-3</v>
      </c>
      <c r="E678" s="59">
        <f t="shared" si="407"/>
        <v>7.7082715683367926E-3</v>
      </c>
      <c r="F678" s="59">
        <f t="shared" si="407"/>
        <v>8.0906148867313909E-3</v>
      </c>
      <c r="G678" s="59">
        <f t="shared" si="407"/>
        <v>5.3990952867357363E-3</v>
      </c>
      <c r="H678" s="59">
        <f t="shared" si="407"/>
        <v>4.3541364296081275E-3</v>
      </c>
      <c r="I678" s="59">
        <f t="shared" si="407"/>
        <v>1.560693641618497E-2</v>
      </c>
      <c r="J678" s="59">
        <f t="shared" si="407"/>
        <v>2.4900398406374501E-2</v>
      </c>
      <c r="K678" s="59">
        <f t="shared" si="407"/>
        <v>-1.2633624878522837E-2</v>
      </c>
      <c r="L678" s="59">
        <f t="shared" si="407"/>
        <v>2.6715410573678292E-3</v>
      </c>
      <c r="M678" s="59">
        <f t="shared" si="407"/>
        <v>1.9211891740288881E-2</v>
      </c>
      <c r="N678" s="59">
        <f t="shared" si="407"/>
        <v>3.3021463951568518E-3</v>
      </c>
      <c r="O678" s="59">
        <f t="shared" si="407"/>
        <v>1.3713658804168953E-4</v>
      </c>
      <c r="P678" s="59">
        <f t="shared" si="407"/>
        <v>6.8558892088303857E-3</v>
      </c>
      <c r="Q678" s="59">
        <f t="shared" si="407"/>
        <v>-1.4980253302464932E-3</v>
      </c>
      <c r="R678" s="59">
        <f t="shared" si="407"/>
        <v>8.0469176213857057E-3</v>
      </c>
      <c r="S678" s="59">
        <f t="shared" si="407"/>
        <v>-3.4907319713164658E-2</v>
      </c>
      <c r="T678" s="59">
        <f t="shared" si="407"/>
        <v>4.4861909435020327E-3</v>
      </c>
    </row>
    <row r="679" spans="1:20" ht="69" thickBot="1" x14ac:dyDescent="0.25">
      <c r="A679" s="16" t="s">
        <v>20</v>
      </c>
      <c r="B679" s="54"/>
      <c r="C679" s="71"/>
      <c r="D679" s="71"/>
      <c r="E679" s="71"/>
      <c r="F679" s="71"/>
      <c r="G679" s="59">
        <f t="shared" ref="G679:T679" si="408">(G677-B677)/B677</f>
        <v>2.8204745560364126E-2</v>
      </c>
      <c r="H679" s="59">
        <f t="shared" si="408"/>
        <v>3.5153328347045626E-2</v>
      </c>
      <c r="I679" s="59">
        <f t="shared" si="408"/>
        <v>4.180254965905722E-2</v>
      </c>
      <c r="J679" s="59">
        <f t="shared" si="408"/>
        <v>5.9576345984112974E-2</v>
      </c>
      <c r="K679" s="59">
        <f t="shared" si="408"/>
        <v>3.7793667007150152E-2</v>
      </c>
      <c r="L679" s="59">
        <f t="shared" si="408"/>
        <v>3.497822931785196E-2</v>
      </c>
      <c r="M679" s="59">
        <f t="shared" si="408"/>
        <v>5.0289017341040465E-2</v>
      </c>
      <c r="N679" s="59">
        <f t="shared" si="408"/>
        <v>3.7564029595902104E-2</v>
      </c>
      <c r="O679" s="59">
        <f t="shared" si="408"/>
        <v>1.2494793835901708E-2</v>
      </c>
      <c r="P679" s="59">
        <f t="shared" si="408"/>
        <v>3.2480314960629919E-2</v>
      </c>
      <c r="Q679" s="59">
        <f t="shared" si="408"/>
        <v>2.8186790071518721E-2</v>
      </c>
      <c r="R679" s="59">
        <f t="shared" si="408"/>
        <v>1.6923500275178867E-2</v>
      </c>
      <c r="S679" s="59">
        <f t="shared" si="408"/>
        <v>-2.1804717498628633E-2</v>
      </c>
      <c r="T679" s="59">
        <f t="shared" si="408"/>
        <v>-1.7551076374605786E-2</v>
      </c>
    </row>
    <row r="680" spans="1:20" ht="86" thickBot="1" x14ac:dyDescent="0.25">
      <c r="A680" s="16" t="s">
        <v>21</v>
      </c>
      <c r="B680" s="54"/>
      <c r="C680" s="71"/>
      <c r="D680" s="71"/>
      <c r="E680" s="71"/>
      <c r="F680" s="71"/>
      <c r="G680" s="59"/>
      <c r="H680" s="59"/>
      <c r="I680" s="59"/>
      <c r="J680" s="59"/>
      <c r="K680" s="59"/>
      <c r="L680" s="59">
        <f t="shared" ref="L680:T680" si="409">(L677-B677)/B677</f>
        <v>6.4169526936278171E-2</v>
      </c>
      <c r="M680" s="59">
        <f t="shared" si="409"/>
        <v>8.721017202692595E-2</v>
      </c>
      <c r="N680" s="59">
        <f t="shared" si="409"/>
        <v>8.0936851467536319E-2</v>
      </c>
      <c r="O680" s="59">
        <f t="shared" si="409"/>
        <v>7.281553398058252E-2</v>
      </c>
      <c r="P680" s="59">
        <f t="shared" si="409"/>
        <v>7.1501532175689483E-2</v>
      </c>
      <c r="Q680" s="59">
        <f t="shared" si="409"/>
        <v>6.4150943396226415E-2</v>
      </c>
      <c r="R680" s="59">
        <f t="shared" si="409"/>
        <v>6.8063583815028902E-2</v>
      </c>
      <c r="S680" s="59">
        <f t="shared" si="409"/>
        <v>1.4940239043824702E-2</v>
      </c>
      <c r="T680" s="59">
        <f t="shared" si="409"/>
        <v>-5.2755796196029435E-3</v>
      </c>
    </row>
    <row r="681" spans="1:20" ht="52" thickBot="1" x14ac:dyDescent="0.25">
      <c r="A681" s="16" t="s">
        <v>22</v>
      </c>
      <c r="B681" s="59">
        <f>B673/B677</f>
        <v>8.5061931055066403E-2</v>
      </c>
      <c r="C681" s="59">
        <f>C673/C677</f>
        <v>9.364248317127899E-2</v>
      </c>
      <c r="D681" s="59">
        <f>D673/D677</f>
        <v>0.1059887340646309</v>
      </c>
      <c r="E681" s="59">
        <f>E673/E677</f>
        <v>0.11518093556928509</v>
      </c>
      <c r="F681" s="59">
        <f>F673/F677</f>
        <v>0.11965562527360279</v>
      </c>
      <c r="G681" s="59">
        <f t="shared" ref="G681:M681" si="410">G673/G677</f>
        <v>0.12452830188679245</v>
      </c>
      <c r="H681" s="59">
        <f t="shared" si="410"/>
        <v>0.12774566473988438</v>
      </c>
      <c r="I681" s="59">
        <f t="shared" si="410"/>
        <v>0.11752988047808766</v>
      </c>
      <c r="J681" s="59">
        <f t="shared" si="410"/>
        <v>0.12411495210329029</v>
      </c>
      <c r="K681" s="59">
        <f t="shared" si="410"/>
        <v>0.12753093363329585</v>
      </c>
      <c r="L681" s="59">
        <f t="shared" si="410"/>
        <v>0.13153835366708735</v>
      </c>
      <c r="M681" s="59">
        <f t="shared" si="410"/>
        <v>0.13483764446890478</v>
      </c>
      <c r="N681" s="59">
        <f t="shared" ref="N681:O681" si="411">N673/N677</f>
        <v>0.13645090510148108</v>
      </c>
      <c r="O681" s="59">
        <f t="shared" si="411"/>
        <v>0.14095708213355271</v>
      </c>
      <c r="P681" s="59">
        <f t="shared" ref="P681:Q681" si="412">P673/P677</f>
        <v>0.14163148576875936</v>
      </c>
      <c r="Q681" s="59">
        <f t="shared" si="412"/>
        <v>0.14007092198581561</v>
      </c>
      <c r="R681" s="59">
        <f t="shared" ref="R681:S681" si="413">R673/R677</f>
        <v>0.14125287511838722</v>
      </c>
      <c r="S681" s="59">
        <f t="shared" si="413"/>
        <v>0.14664236646572271</v>
      </c>
      <c r="T681" s="59">
        <f t="shared" ref="T681" si="414">T673/T677</f>
        <v>0.14263782274947662</v>
      </c>
    </row>
    <row r="682" spans="1:20" ht="69" thickBot="1" x14ac:dyDescent="0.25">
      <c r="A682" s="16" t="s">
        <v>23</v>
      </c>
      <c r="B682" s="59"/>
      <c r="C682" s="59">
        <f t="shared" ref="C682:K682" si="415">(C681-B681)</f>
        <v>8.5805521162125864E-3</v>
      </c>
      <c r="D682" s="59">
        <f t="shared" si="415"/>
        <v>1.2346250893351909E-2</v>
      </c>
      <c r="E682" s="59">
        <f t="shared" si="415"/>
        <v>9.1922015046541905E-3</v>
      </c>
      <c r="F682" s="59">
        <f t="shared" si="415"/>
        <v>4.4746897043177053E-3</v>
      </c>
      <c r="G682" s="59">
        <f t="shared" si="415"/>
        <v>4.8726766131896582E-3</v>
      </c>
      <c r="H682" s="59">
        <f t="shared" si="415"/>
        <v>3.2173628530919318E-3</v>
      </c>
      <c r="I682" s="59">
        <f t="shared" si="415"/>
        <v>-1.0215784261796729E-2</v>
      </c>
      <c r="J682" s="59">
        <f t="shared" si="415"/>
        <v>6.5850716252026376E-3</v>
      </c>
      <c r="K682" s="59">
        <f t="shared" si="415"/>
        <v>3.4159815300055518E-3</v>
      </c>
      <c r="L682" s="59">
        <f t="shared" ref="L682:T682" si="416">(L681-K681)</f>
        <v>4.0074200337915089E-3</v>
      </c>
      <c r="M682" s="59">
        <f t="shared" si="416"/>
        <v>3.2992908018174283E-3</v>
      </c>
      <c r="N682" s="59">
        <f t="shared" si="416"/>
        <v>1.6132606325763021E-3</v>
      </c>
      <c r="O682" s="59">
        <f t="shared" si="416"/>
        <v>4.5061770320716232E-3</v>
      </c>
      <c r="P682" s="59">
        <f t="shared" si="416"/>
        <v>6.7440363520665514E-4</v>
      </c>
      <c r="Q682" s="59">
        <f t="shared" si="416"/>
        <v>-1.5605637829437524E-3</v>
      </c>
      <c r="R682" s="59">
        <f t="shared" si="416"/>
        <v>1.1819531325716059E-3</v>
      </c>
      <c r="S682" s="59">
        <f t="shared" si="416"/>
        <v>5.38949134733549E-3</v>
      </c>
      <c r="T682" s="59">
        <f t="shared" si="416"/>
        <v>-4.0045437162460895E-3</v>
      </c>
    </row>
    <row r="683" spans="1:20" ht="69" thickBot="1" x14ac:dyDescent="0.25">
      <c r="A683" s="16" t="s">
        <v>24</v>
      </c>
      <c r="B683" s="59"/>
      <c r="C683" s="59"/>
      <c r="D683" s="59"/>
      <c r="E683" s="59"/>
      <c r="F683" s="59"/>
      <c r="G683" s="59">
        <f>G681-B681</f>
        <v>3.946637083172605E-2</v>
      </c>
      <c r="H683" s="59">
        <f t="shared" ref="H683:K683" si="417">H681-C681</f>
        <v>3.4103181568605395E-2</v>
      </c>
      <c r="I683" s="59">
        <f t="shared" si="417"/>
        <v>1.1541146413456757E-2</v>
      </c>
      <c r="J683" s="59">
        <f t="shared" si="417"/>
        <v>8.9340165340052041E-3</v>
      </c>
      <c r="K683" s="59">
        <f t="shared" si="417"/>
        <v>7.8753083596930507E-3</v>
      </c>
      <c r="L683" s="59">
        <f t="shared" ref="L683:T683" si="418">L681-G681</f>
        <v>7.0100517802949014E-3</v>
      </c>
      <c r="M683" s="59">
        <f t="shared" si="418"/>
        <v>7.0919797290203979E-3</v>
      </c>
      <c r="N683" s="59">
        <f t="shared" si="418"/>
        <v>1.8921024623393429E-2</v>
      </c>
      <c r="O683" s="59">
        <f t="shared" si="418"/>
        <v>1.6842130030262414E-2</v>
      </c>
      <c r="P683" s="59">
        <f t="shared" si="418"/>
        <v>1.4100552135463518E-2</v>
      </c>
      <c r="Q683" s="59">
        <f t="shared" si="418"/>
        <v>8.5325683187282564E-3</v>
      </c>
      <c r="R683" s="59">
        <f t="shared" si="418"/>
        <v>6.415230649482434E-3</v>
      </c>
      <c r="S683" s="59">
        <f t="shared" si="418"/>
        <v>1.0191461364241622E-2</v>
      </c>
      <c r="T683" s="59">
        <f t="shared" si="418"/>
        <v>1.6807406159239091E-3</v>
      </c>
    </row>
    <row r="684" spans="1:20" ht="69" thickBot="1" x14ac:dyDescent="0.25">
      <c r="A684" s="16" t="s">
        <v>25</v>
      </c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>
        <f t="shared" ref="L684:T684" si="419">L681-B681</f>
        <v>4.6476422612020951E-2</v>
      </c>
      <c r="M684" s="59">
        <f t="shared" si="419"/>
        <v>4.1195161297625793E-2</v>
      </c>
      <c r="N684" s="59">
        <f t="shared" si="419"/>
        <v>3.0462171036850186E-2</v>
      </c>
      <c r="O684" s="59">
        <f t="shared" si="419"/>
        <v>2.5776146564267619E-2</v>
      </c>
      <c r="P684" s="59">
        <f t="shared" si="419"/>
        <v>2.1975860495156568E-2</v>
      </c>
      <c r="Q684" s="59">
        <f t="shared" si="419"/>
        <v>1.5542620099023158E-2</v>
      </c>
      <c r="R684" s="59">
        <f t="shared" si="419"/>
        <v>1.3507210378502832E-2</v>
      </c>
      <c r="S684" s="59">
        <f t="shared" si="419"/>
        <v>2.9112485987635051E-2</v>
      </c>
      <c r="T684" s="59">
        <f t="shared" si="419"/>
        <v>1.8522870646186324E-2</v>
      </c>
    </row>
    <row r="688" spans="1:20" ht="16" x14ac:dyDescent="0.2">
      <c r="A688" s="40" t="s">
        <v>68</v>
      </c>
      <c r="B688" s="41"/>
      <c r="C688" s="41"/>
      <c r="D688" s="41"/>
      <c r="E688" s="41"/>
      <c r="F688" s="41"/>
      <c r="G688" s="41"/>
      <c r="H688" s="42"/>
      <c r="I688" s="41"/>
      <c r="J688" s="41"/>
      <c r="K688" s="41"/>
      <c r="L688" s="41"/>
      <c r="M688" s="42"/>
      <c r="N688" s="42"/>
    </row>
    <row r="689" spans="1:20" ht="17" thickBo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20" ht="18" thickBot="1" x14ac:dyDescent="0.25">
      <c r="A690" s="10"/>
      <c r="B690" s="10" t="s">
        <v>0</v>
      </c>
      <c r="C690" s="10" t="s">
        <v>1</v>
      </c>
      <c r="D690" s="10" t="s">
        <v>2</v>
      </c>
      <c r="E690" s="10" t="s">
        <v>3</v>
      </c>
      <c r="F690" s="10" t="s">
        <v>4</v>
      </c>
      <c r="G690" s="10" t="s">
        <v>5</v>
      </c>
      <c r="H690" s="10" t="s">
        <v>6</v>
      </c>
      <c r="I690" s="10" t="s">
        <v>7</v>
      </c>
      <c r="J690" s="10" t="s">
        <v>8</v>
      </c>
      <c r="K690" s="10" t="s">
        <v>9</v>
      </c>
      <c r="L690" s="10" t="s">
        <v>10</v>
      </c>
      <c r="M690" s="10" t="s">
        <v>30</v>
      </c>
      <c r="N690" s="10" t="s">
        <v>36</v>
      </c>
      <c r="O690" s="10" t="s">
        <v>39</v>
      </c>
      <c r="P690" s="10" t="s">
        <v>40</v>
      </c>
      <c r="Q690" s="10" t="s">
        <v>41</v>
      </c>
      <c r="R690" s="10" t="s">
        <v>42</v>
      </c>
      <c r="S690" s="10" t="s">
        <v>43</v>
      </c>
      <c r="T690" s="10" t="s">
        <v>46</v>
      </c>
    </row>
    <row r="691" spans="1:20" ht="18" thickBot="1" x14ac:dyDescent="0.25">
      <c r="A691" s="5" t="s">
        <v>11</v>
      </c>
      <c r="B691" s="66"/>
      <c r="C691" s="66"/>
      <c r="D691" s="66"/>
      <c r="E691" s="66"/>
      <c r="F691" s="55"/>
      <c r="G691" s="55"/>
      <c r="H691" s="55" t="s">
        <v>12</v>
      </c>
      <c r="I691" s="55">
        <v>11</v>
      </c>
      <c r="J691" s="55">
        <v>18</v>
      </c>
      <c r="K691" s="55">
        <v>16</v>
      </c>
      <c r="L691" s="55">
        <v>24</v>
      </c>
      <c r="M691" s="55">
        <v>20</v>
      </c>
      <c r="N691" s="55">
        <v>24</v>
      </c>
      <c r="O691" s="55">
        <v>22</v>
      </c>
      <c r="P691" s="55">
        <v>19</v>
      </c>
      <c r="Q691" s="55">
        <v>19</v>
      </c>
      <c r="R691" s="55">
        <v>19</v>
      </c>
      <c r="S691" s="55">
        <v>14</v>
      </c>
      <c r="T691" s="103">
        <v>27</v>
      </c>
    </row>
    <row r="692" spans="1:20" ht="18" thickBot="1" x14ac:dyDescent="0.25">
      <c r="A692" s="5">
        <v>1</v>
      </c>
      <c r="B692" s="66"/>
      <c r="C692" s="66"/>
      <c r="D692" s="66"/>
      <c r="E692" s="66"/>
      <c r="F692" s="55"/>
      <c r="G692" s="55"/>
      <c r="H692" s="55"/>
      <c r="I692" s="55" t="s">
        <v>29</v>
      </c>
      <c r="J692" s="55" t="s">
        <v>29</v>
      </c>
      <c r="K692" s="55">
        <v>20</v>
      </c>
      <c r="L692" s="55">
        <v>21</v>
      </c>
      <c r="M692" s="55">
        <v>23</v>
      </c>
      <c r="N692" s="55">
        <v>18</v>
      </c>
      <c r="O692" s="55">
        <v>25</v>
      </c>
      <c r="P692" s="55">
        <v>22</v>
      </c>
      <c r="Q692" s="100">
        <v>22</v>
      </c>
      <c r="R692" s="100">
        <v>19</v>
      </c>
      <c r="S692" s="100">
        <v>19</v>
      </c>
      <c r="T692" s="101">
        <v>13</v>
      </c>
    </row>
    <row r="693" spans="1:20" ht="18" thickBot="1" x14ac:dyDescent="0.25">
      <c r="A693" s="5">
        <v>2</v>
      </c>
      <c r="B693" s="66"/>
      <c r="C693" s="66"/>
      <c r="D693" s="66"/>
      <c r="E693" s="66"/>
      <c r="F693" s="55"/>
      <c r="G693" s="55"/>
      <c r="H693" s="55"/>
      <c r="I693" s="55"/>
      <c r="J693" s="55" t="s">
        <v>29</v>
      </c>
      <c r="K693" s="55">
        <v>10</v>
      </c>
      <c r="L693" s="55">
        <v>20</v>
      </c>
      <c r="M693" s="55">
        <v>19</v>
      </c>
      <c r="N693" s="55">
        <v>23</v>
      </c>
      <c r="O693" s="55">
        <v>17</v>
      </c>
      <c r="P693" s="55">
        <v>25</v>
      </c>
      <c r="Q693" s="100">
        <v>23</v>
      </c>
      <c r="R693" s="100">
        <v>21</v>
      </c>
      <c r="S693" s="100">
        <v>19</v>
      </c>
      <c r="T693" s="101">
        <v>22</v>
      </c>
    </row>
    <row r="694" spans="1:20" ht="18" thickBot="1" x14ac:dyDescent="0.25">
      <c r="A694" s="5">
        <v>3</v>
      </c>
      <c r="B694" s="66"/>
      <c r="C694" s="66"/>
      <c r="D694" s="66"/>
      <c r="E694" s="66"/>
      <c r="F694" s="55"/>
      <c r="G694" s="55"/>
      <c r="H694" s="55"/>
      <c r="I694" s="55"/>
      <c r="J694" s="55"/>
      <c r="K694" s="55" t="s">
        <v>29</v>
      </c>
      <c r="L694" s="55">
        <v>11</v>
      </c>
      <c r="M694" s="55">
        <v>20</v>
      </c>
      <c r="N694" s="55">
        <v>19</v>
      </c>
      <c r="O694" s="55">
        <v>24</v>
      </c>
      <c r="P694" s="55">
        <v>16</v>
      </c>
      <c r="Q694" s="100">
        <v>21</v>
      </c>
      <c r="R694" s="100">
        <v>22</v>
      </c>
      <c r="S694" s="100">
        <v>18</v>
      </c>
      <c r="T694" s="101">
        <v>19</v>
      </c>
    </row>
    <row r="695" spans="1:20" ht="18" thickBot="1" x14ac:dyDescent="0.25">
      <c r="A695" s="5">
        <v>4</v>
      </c>
      <c r="B695" s="66"/>
      <c r="C695" s="66"/>
      <c r="D695" s="66"/>
      <c r="E695" s="66"/>
      <c r="F695" s="55"/>
      <c r="G695" s="55"/>
      <c r="H695" s="55"/>
      <c r="I695" s="55"/>
      <c r="J695" s="55"/>
      <c r="K695" s="55"/>
      <c r="L695" s="55" t="s">
        <v>29</v>
      </c>
      <c r="M695" s="55">
        <v>9</v>
      </c>
      <c r="N695" s="55">
        <v>22</v>
      </c>
      <c r="O695" s="55">
        <v>17</v>
      </c>
      <c r="P695" s="55">
        <v>23</v>
      </c>
      <c r="Q695" s="100">
        <v>17</v>
      </c>
      <c r="R695" s="100">
        <v>23</v>
      </c>
      <c r="S695" s="100">
        <v>19</v>
      </c>
      <c r="T695" s="101">
        <v>17</v>
      </c>
    </row>
    <row r="696" spans="1:20" ht="17" thickBot="1" x14ac:dyDescent="0.25">
      <c r="A696" s="5">
        <v>5</v>
      </c>
      <c r="B696" s="66"/>
      <c r="C696" s="66"/>
      <c r="D696" s="66"/>
      <c r="E696" s="66"/>
      <c r="F696" s="55"/>
      <c r="G696" s="55"/>
      <c r="H696" s="55"/>
      <c r="I696" s="55"/>
      <c r="J696" s="55"/>
      <c r="K696" s="55"/>
      <c r="L696" s="55"/>
      <c r="M696" s="55">
        <v>7</v>
      </c>
      <c r="N696" s="55">
        <v>10</v>
      </c>
      <c r="O696" s="55">
        <v>23</v>
      </c>
      <c r="P696" s="55">
        <v>17</v>
      </c>
      <c r="Q696" s="100">
        <v>24</v>
      </c>
      <c r="R696" s="100">
        <v>16</v>
      </c>
      <c r="S696" s="100">
        <v>25</v>
      </c>
      <c r="T696" s="101">
        <v>18</v>
      </c>
    </row>
    <row r="697" spans="1:20" ht="17" thickBot="1" x14ac:dyDescent="0.25">
      <c r="A697" s="5">
        <v>6</v>
      </c>
      <c r="B697" s="66"/>
      <c r="C697" s="66"/>
      <c r="D697" s="66"/>
      <c r="E697" s="66"/>
      <c r="F697" s="55"/>
      <c r="G697" s="55"/>
      <c r="H697" s="55"/>
      <c r="I697" s="55"/>
      <c r="J697" s="55"/>
      <c r="K697" s="55"/>
      <c r="L697" s="55"/>
      <c r="M697" s="55"/>
      <c r="N697" s="55">
        <v>6</v>
      </c>
      <c r="O697" s="55">
        <v>9</v>
      </c>
      <c r="P697" s="55">
        <v>24</v>
      </c>
      <c r="Q697" s="100">
        <v>16</v>
      </c>
      <c r="R697" s="100">
        <v>23</v>
      </c>
      <c r="S697" s="100">
        <v>15</v>
      </c>
      <c r="T697" s="101">
        <v>22</v>
      </c>
    </row>
    <row r="698" spans="1:20" ht="17" thickBot="1" x14ac:dyDescent="0.25">
      <c r="A698" s="5">
        <v>7</v>
      </c>
      <c r="B698" s="66"/>
      <c r="C698" s="66"/>
      <c r="D698" s="66"/>
      <c r="E698" s="66"/>
      <c r="F698" s="55"/>
      <c r="G698" s="55"/>
      <c r="H698" s="55"/>
      <c r="I698" s="55"/>
      <c r="J698" s="55"/>
      <c r="K698" s="55"/>
      <c r="L698" s="55"/>
      <c r="M698" s="55"/>
      <c r="N698" s="55"/>
      <c r="O698" s="55">
        <v>4</v>
      </c>
      <c r="P698" s="55">
        <v>10</v>
      </c>
      <c r="Q698" s="100">
        <v>22</v>
      </c>
      <c r="R698" s="100">
        <v>13</v>
      </c>
      <c r="S698" s="100">
        <v>21</v>
      </c>
      <c r="T698" s="101">
        <v>13</v>
      </c>
    </row>
    <row r="699" spans="1:20" ht="17" thickBot="1" x14ac:dyDescent="0.25">
      <c r="A699" s="5">
        <v>8</v>
      </c>
      <c r="B699" s="66"/>
      <c r="C699" s="66"/>
      <c r="D699" s="66"/>
      <c r="E699" s="66"/>
      <c r="F699" s="55"/>
      <c r="G699" s="55"/>
      <c r="H699" s="55"/>
      <c r="I699" s="55"/>
      <c r="J699" s="79"/>
      <c r="K699" s="79"/>
      <c r="L699" s="79"/>
      <c r="M699" s="79"/>
      <c r="N699" s="79"/>
      <c r="O699" s="79"/>
      <c r="P699" s="79"/>
      <c r="Q699" s="79"/>
      <c r="R699" s="79">
        <v>21</v>
      </c>
      <c r="S699" s="79">
        <v>13</v>
      </c>
      <c r="T699" s="116">
        <v>24</v>
      </c>
    </row>
    <row r="700" spans="1:20" ht="17" thickBot="1" x14ac:dyDescent="0.25">
      <c r="A700" s="5">
        <v>9</v>
      </c>
      <c r="B700" s="66"/>
      <c r="C700" s="66"/>
      <c r="D700" s="66"/>
      <c r="E700" s="66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>
        <v>9</v>
      </c>
      <c r="S700" s="55">
        <v>18</v>
      </c>
      <c r="T700" s="103">
        <v>15</v>
      </c>
    </row>
    <row r="701" spans="1:20" ht="17" thickBot="1" x14ac:dyDescent="0.25">
      <c r="A701" s="5">
        <v>10</v>
      </c>
      <c r="B701" s="66"/>
      <c r="C701" s="66"/>
      <c r="D701" s="66"/>
      <c r="E701" s="66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>
        <v>4</v>
      </c>
      <c r="S701" s="55">
        <v>10</v>
      </c>
      <c r="T701" s="103">
        <v>23</v>
      </c>
    </row>
    <row r="702" spans="1:20" ht="17" thickBot="1" x14ac:dyDescent="0.25">
      <c r="A702" s="5">
        <v>11</v>
      </c>
      <c r="B702" s="66"/>
      <c r="C702" s="66"/>
      <c r="D702" s="66"/>
      <c r="E702" s="66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>
        <v>3</v>
      </c>
      <c r="T702" s="103">
        <v>0</v>
      </c>
    </row>
    <row r="703" spans="1:20" ht="17" thickBot="1" x14ac:dyDescent="0.25">
      <c r="A703" s="5">
        <v>12</v>
      </c>
      <c r="B703" s="66"/>
      <c r="C703" s="66"/>
      <c r="D703" s="66"/>
      <c r="E703" s="66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>
        <v>6</v>
      </c>
      <c r="S703" s="55">
        <v>0</v>
      </c>
      <c r="T703" s="103">
        <v>2</v>
      </c>
    </row>
    <row r="704" spans="1:20" ht="18" thickBot="1" x14ac:dyDescent="0.25">
      <c r="A704" s="5" t="s">
        <v>13</v>
      </c>
      <c r="B704" s="66"/>
      <c r="C704" s="66"/>
      <c r="D704" s="66"/>
      <c r="E704" s="66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103"/>
    </row>
    <row r="705" spans="1:22" ht="35" thickBot="1" x14ac:dyDescent="0.25">
      <c r="A705" s="16" t="s">
        <v>14</v>
      </c>
      <c r="B705" s="58"/>
      <c r="C705" s="58"/>
      <c r="D705" s="58"/>
      <c r="E705" s="58"/>
      <c r="F705" s="58"/>
      <c r="G705" s="58"/>
      <c r="H705" s="58"/>
      <c r="I705" s="58">
        <f t="shared" ref="I705:N705" si="420">SUM(I691:I703)</f>
        <v>11</v>
      </c>
      <c r="J705" s="58">
        <f t="shared" si="420"/>
        <v>18</v>
      </c>
      <c r="K705" s="58">
        <f t="shared" si="420"/>
        <v>46</v>
      </c>
      <c r="L705" s="58">
        <f t="shared" si="420"/>
        <v>76</v>
      </c>
      <c r="M705" s="58">
        <f t="shared" si="420"/>
        <v>98</v>
      </c>
      <c r="N705" s="58">
        <f t="shared" si="420"/>
        <v>122</v>
      </c>
      <c r="O705" s="58">
        <f t="shared" ref="O705:P705" si="421">SUM(O691:O703)</f>
        <v>141</v>
      </c>
      <c r="P705" s="58">
        <f t="shared" si="421"/>
        <v>156</v>
      </c>
      <c r="Q705" s="58">
        <f t="shared" ref="Q705" si="422">SUM(Q691:Q703)</f>
        <v>164</v>
      </c>
      <c r="R705" s="58">
        <f>SUM(R691:R703)</f>
        <v>196</v>
      </c>
      <c r="S705" s="58">
        <f>SUM(S691:S703)</f>
        <v>194</v>
      </c>
      <c r="T705" s="105">
        <f t="shared" ref="T705" si="423">SUM(T691:T703)</f>
        <v>215</v>
      </c>
    </row>
    <row r="706" spans="1:22" ht="52" thickBot="1" x14ac:dyDescent="0.25">
      <c r="A706" s="16" t="s">
        <v>28</v>
      </c>
      <c r="B706" s="48"/>
      <c r="C706" s="59"/>
      <c r="D706" s="59"/>
      <c r="E706" s="59"/>
      <c r="F706" s="59"/>
      <c r="G706" s="59"/>
      <c r="H706" s="59"/>
      <c r="I706" s="59"/>
      <c r="J706" s="59">
        <f t="shared" ref="J706:T706" si="424">((J705-I705)/I705)</f>
        <v>0.63636363636363635</v>
      </c>
      <c r="K706" s="59">
        <f t="shared" si="424"/>
        <v>1.5555555555555556</v>
      </c>
      <c r="L706" s="59">
        <f t="shared" si="424"/>
        <v>0.65217391304347827</v>
      </c>
      <c r="M706" s="59">
        <f t="shared" si="424"/>
        <v>0.28947368421052633</v>
      </c>
      <c r="N706" s="59">
        <f t="shared" si="424"/>
        <v>0.24489795918367346</v>
      </c>
      <c r="O706" s="59">
        <f t="shared" si="424"/>
        <v>0.15573770491803279</v>
      </c>
      <c r="P706" s="59">
        <f t="shared" si="424"/>
        <v>0.10638297872340426</v>
      </c>
      <c r="Q706" s="59">
        <f t="shared" si="424"/>
        <v>5.128205128205128E-2</v>
      </c>
      <c r="R706" s="59">
        <f t="shared" si="424"/>
        <v>0.1951219512195122</v>
      </c>
      <c r="S706" s="59">
        <f t="shared" si="424"/>
        <v>-1.020408163265306E-2</v>
      </c>
      <c r="T706" s="59">
        <f t="shared" si="424"/>
        <v>0.10824742268041238</v>
      </c>
    </row>
    <row r="707" spans="1:22" ht="69" thickBot="1" x14ac:dyDescent="0.25">
      <c r="A707" s="16" t="s">
        <v>16</v>
      </c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 t="s">
        <v>27</v>
      </c>
      <c r="N707" s="59" t="s">
        <v>27</v>
      </c>
      <c r="O707" s="59" t="s">
        <v>27</v>
      </c>
      <c r="P707" s="59" t="s">
        <v>27</v>
      </c>
      <c r="Q707" s="59" t="s">
        <v>27</v>
      </c>
      <c r="R707" s="59" t="s">
        <v>27</v>
      </c>
      <c r="S707" s="59" t="s">
        <v>27</v>
      </c>
      <c r="T707" s="59" t="s">
        <v>27</v>
      </c>
    </row>
    <row r="708" spans="1:22" ht="86" thickBot="1" x14ac:dyDescent="0.25">
      <c r="A708" s="16" t="s">
        <v>17</v>
      </c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 t="s">
        <v>27</v>
      </c>
      <c r="N708" s="59" t="s">
        <v>27</v>
      </c>
      <c r="O708" s="59" t="s">
        <v>27</v>
      </c>
      <c r="P708" s="59" t="s">
        <v>27</v>
      </c>
      <c r="Q708" s="59" t="s">
        <v>27</v>
      </c>
      <c r="R708" s="59" t="s">
        <v>27</v>
      </c>
      <c r="S708" s="59" t="s">
        <v>27</v>
      </c>
      <c r="T708" s="59" t="s">
        <v>27</v>
      </c>
    </row>
    <row r="709" spans="1:22" ht="35" thickBot="1" x14ac:dyDescent="0.25">
      <c r="A709" s="16" t="s">
        <v>18</v>
      </c>
      <c r="B709" s="60">
        <v>2817</v>
      </c>
      <c r="C709" s="60">
        <v>2695</v>
      </c>
      <c r="D709" s="60">
        <v>2629</v>
      </c>
      <c r="E709" s="60">
        <v>2582</v>
      </c>
      <c r="F709" s="60">
        <v>2510</v>
      </c>
      <c r="G709" s="29">
        <v>2405</v>
      </c>
      <c r="H709" s="29">
        <v>2354</v>
      </c>
      <c r="I709" s="29">
        <v>2244</v>
      </c>
      <c r="J709" s="29">
        <v>2212</v>
      </c>
      <c r="K709" s="29">
        <v>2118</v>
      </c>
      <c r="L709" s="29">
        <v>2102</v>
      </c>
      <c r="M709" s="29">
        <v>2114</v>
      </c>
      <c r="N709" s="29">
        <v>2029</v>
      </c>
      <c r="O709" s="29">
        <v>2096</v>
      </c>
      <c r="P709" s="29">
        <v>2207</v>
      </c>
      <c r="Q709" s="29">
        <v>2290</v>
      </c>
      <c r="R709" s="29">
        <v>2798</v>
      </c>
      <c r="S709" s="29">
        <v>3143</v>
      </c>
      <c r="T709" s="29">
        <v>1935</v>
      </c>
      <c r="U709" s="111" t="s">
        <v>69</v>
      </c>
      <c r="V709" s="111"/>
    </row>
    <row r="710" spans="1:22" ht="69" thickBot="1" x14ac:dyDescent="0.25">
      <c r="A710" s="16" t="s">
        <v>19</v>
      </c>
      <c r="B710" s="59"/>
      <c r="C710" s="59">
        <f t="shared" ref="C710:T710" si="425">(C709-B709)/B709</f>
        <v>-4.3308484203052895E-2</v>
      </c>
      <c r="D710" s="59">
        <f t="shared" si="425"/>
        <v>-2.4489795918367346E-2</v>
      </c>
      <c r="E710" s="59">
        <f t="shared" si="425"/>
        <v>-1.7877519969570179E-2</v>
      </c>
      <c r="F710" s="59">
        <f t="shared" si="425"/>
        <v>-2.7885360185902403E-2</v>
      </c>
      <c r="G710" s="59">
        <f t="shared" si="425"/>
        <v>-4.1832669322709161E-2</v>
      </c>
      <c r="H710" s="59">
        <f t="shared" si="425"/>
        <v>-2.1205821205821207E-2</v>
      </c>
      <c r="I710" s="59">
        <f t="shared" si="425"/>
        <v>-4.6728971962616821E-2</v>
      </c>
      <c r="J710" s="59">
        <f t="shared" si="425"/>
        <v>-1.4260249554367201E-2</v>
      </c>
      <c r="K710" s="59">
        <f t="shared" si="425"/>
        <v>-4.2495479204339964E-2</v>
      </c>
      <c r="L710" s="59">
        <f t="shared" si="425"/>
        <v>-7.5542965061378663E-3</v>
      </c>
      <c r="M710" s="59">
        <f t="shared" si="425"/>
        <v>5.708848715509039E-3</v>
      </c>
      <c r="N710" s="59">
        <f t="shared" si="425"/>
        <v>-4.0208136234626303E-2</v>
      </c>
      <c r="O710" s="59">
        <f t="shared" si="425"/>
        <v>3.3021192705766388E-2</v>
      </c>
      <c r="P710" s="59">
        <f t="shared" si="425"/>
        <v>5.2958015267175571E-2</v>
      </c>
      <c r="Q710" s="59">
        <f t="shared" si="425"/>
        <v>3.7607612143180785E-2</v>
      </c>
      <c r="R710" s="59">
        <f t="shared" si="425"/>
        <v>0.22183406113537119</v>
      </c>
      <c r="S710" s="59">
        <f t="shared" si="425"/>
        <v>0.12330235882773409</v>
      </c>
      <c r="T710" s="59">
        <f t="shared" si="425"/>
        <v>-0.38434616608335986</v>
      </c>
    </row>
    <row r="711" spans="1:22" ht="69" thickBot="1" x14ac:dyDescent="0.25">
      <c r="A711" s="16" t="s">
        <v>20</v>
      </c>
      <c r="B711" s="59"/>
      <c r="C711" s="59"/>
      <c r="D711" s="59"/>
      <c r="E711" s="59"/>
      <c r="F711" s="59"/>
      <c r="G711" s="59">
        <f t="shared" ref="G711:T711" si="426">(G709-B709)/B709</f>
        <v>-0.14625488107916224</v>
      </c>
      <c r="H711" s="59">
        <f t="shared" si="426"/>
        <v>-0.12653061224489795</v>
      </c>
      <c r="I711" s="59">
        <f t="shared" si="426"/>
        <v>-0.14644351464435146</v>
      </c>
      <c r="J711" s="59">
        <f t="shared" si="426"/>
        <v>-0.14329976762199845</v>
      </c>
      <c r="K711" s="59">
        <f t="shared" si="426"/>
        <v>-0.15617529880478087</v>
      </c>
      <c r="L711" s="59">
        <f t="shared" si="426"/>
        <v>-0.12598752598752599</v>
      </c>
      <c r="M711" s="59">
        <f t="shared" si="426"/>
        <v>-0.10195412064570943</v>
      </c>
      <c r="N711" s="59">
        <f t="shared" si="426"/>
        <v>-9.5811051693404634E-2</v>
      </c>
      <c r="O711" s="59">
        <f t="shared" si="426"/>
        <v>-5.2441229656419529E-2</v>
      </c>
      <c r="P711" s="59">
        <f t="shared" si="426"/>
        <v>4.2020774315391876E-2</v>
      </c>
      <c r="Q711" s="59">
        <f t="shared" si="426"/>
        <v>8.9438629876308282E-2</v>
      </c>
      <c r="R711" s="59">
        <f t="shared" si="426"/>
        <v>0.32355723746452225</v>
      </c>
      <c r="S711" s="59">
        <f t="shared" si="426"/>
        <v>0.54903893543617543</v>
      </c>
      <c r="T711" s="59">
        <f t="shared" si="426"/>
        <v>-7.6812977099236637E-2</v>
      </c>
    </row>
    <row r="712" spans="1:22" ht="86" thickBot="1" x14ac:dyDescent="0.25">
      <c r="A712" s="16" t="s">
        <v>21</v>
      </c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>
        <f t="shared" ref="L712:T712" si="427">(L709-B709)/B709</f>
        <v>-0.25381611643592472</v>
      </c>
      <c r="M712" s="59">
        <f t="shared" si="427"/>
        <v>-0.21558441558441557</v>
      </c>
      <c r="N712" s="59">
        <f t="shared" si="427"/>
        <v>-0.22822365918600229</v>
      </c>
      <c r="O712" s="59">
        <f t="shared" si="427"/>
        <v>-0.1882261812548412</v>
      </c>
      <c r="P712" s="59">
        <f t="shared" si="427"/>
        <v>-0.12071713147410358</v>
      </c>
      <c r="Q712" s="59">
        <f t="shared" si="427"/>
        <v>-4.781704781704782E-2</v>
      </c>
      <c r="R712" s="59">
        <f t="shared" si="427"/>
        <v>0.18861512319456245</v>
      </c>
      <c r="S712" s="59">
        <f t="shared" si="427"/>
        <v>0.40062388591800357</v>
      </c>
      <c r="T712" s="59">
        <f t="shared" si="427"/>
        <v>-0.12522603978300181</v>
      </c>
    </row>
    <row r="713" spans="1:22" ht="52" thickBot="1" x14ac:dyDescent="0.25">
      <c r="A713" s="16" t="s">
        <v>22</v>
      </c>
      <c r="B713" s="59"/>
      <c r="C713" s="59"/>
      <c r="D713" s="59"/>
      <c r="E713" s="59"/>
      <c r="F713" s="59"/>
      <c r="G713" s="59"/>
      <c r="H713" s="59"/>
      <c r="I713" s="59">
        <f t="shared" ref="I713:N713" si="428">I705/I709</f>
        <v>4.9019607843137254E-3</v>
      </c>
      <c r="J713" s="59">
        <f t="shared" si="428"/>
        <v>8.1374321880651E-3</v>
      </c>
      <c r="K713" s="59">
        <f t="shared" si="428"/>
        <v>2.1718602455146365E-2</v>
      </c>
      <c r="L713" s="59">
        <f t="shared" si="428"/>
        <v>3.6156041864890583E-2</v>
      </c>
      <c r="M713" s="59">
        <f t="shared" si="428"/>
        <v>4.6357615894039736E-2</v>
      </c>
      <c r="N713" s="59">
        <f t="shared" si="428"/>
        <v>6.0128141941843273E-2</v>
      </c>
      <c r="O713" s="59">
        <f t="shared" ref="O713:P713" si="429">O705/O709</f>
        <v>6.7270992366412208E-2</v>
      </c>
      <c r="P713" s="59">
        <f t="shared" si="429"/>
        <v>7.0684186678749428E-2</v>
      </c>
      <c r="Q713" s="59">
        <f t="shared" ref="Q713:R713" si="430">Q705/Q709</f>
        <v>7.1615720524017462E-2</v>
      </c>
      <c r="R713" s="59">
        <f t="shared" si="430"/>
        <v>7.0050035739814151E-2</v>
      </c>
      <c r="S713" s="59">
        <f t="shared" ref="S713:T713" si="431">S705/S709</f>
        <v>6.172446706967865E-2</v>
      </c>
      <c r="T713" s="59">
        <f t="shared" si="431"/>
        <v>0.1111111111111111</v>
      </c>
    </row>
    <row r="714" spans="1:22" ht="69" thickBot="1" x14ac:dyDescent="0.25">
      <c r="A714" s="16" t="s">
        <v>23</v>
      </c>
      <c r="B714" s="59"/>
      <c r="C714" s="59"/>
      <c r="D714" s="59"/>
      <c r="E714" s="59"/>
      <c r="F714" s="59"/>
      <c r="G714" s="59"/>
      <c r="H714" s="59"/>
      <c r="I714" s="59"/>
      <c r="J714" s="59">
        <f t="shared" ref="J714:K714" si="432">(J713-I713)</f>
        <v>3.2354714037513745E-3</v>
      </c>
      <c r="K714" s="59">
        <f t="shared" si="432"/>
        <v>1.3581170267081265E-2</v>
      </c>
      <c r="L714" s="59">
        <f t="shared" ref="L714:T714" si="433">(L713-K713)</f>
        <v>1.4437439409744218E-2</v>
      </c>
      <c r="M714" s="59">
        <f t="shared" si="433"/>
        <v>1.0201574029149153E-2</v>
      </c>
      <c r="N714" s="59">
        <f t="shared" si="433"/>
        <v>1.3770526047803537E-2</v>
      </c>
      <c r="O714" s="59">
        <f t="shared" si="433"/>
        <v>7.1428504245689348E-3</v>
      </c>
      <c r="P714" s="59">
        <f t="shared" si="433"/>
        <v>3.4131943123372199E-3</v>
      </c>
      <c r="Q714" s="59">
        <f t="shared" si="433"/>
        <v>9.315338452680344E-4</v>
      </c>
      <c r="R714" s="59">
        <f t="shared" si="433"/>
        <v>-1.5656847842033111E-3</v>
      </c>
      <c r="S714" s="59">
        <f t="shared" si="433"/>
        <v>-8.3255686701355011E-3</v>
      </c>
      <c r="T714" s="59">
        <f t="shared" si="433"/>
        <v>4.9386644041432455E-2</v>
      </c>
    </row>
    <row r="715" spans="1:22" ht="69" thickBot="1" x14ac:dyDescent="0.25">
      <c r="A715" s="16" t="s">
        <v>24</v>
      </c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 t="s">
        <v>27</v>
      </c>
      <c r="N715" s="59" t="s">
        <v>27</v>
      </c>
      <c r="O715" s="59" t="s">
        <v>27</v>
      </c>
      <c r="P715" s="59" t="s">
        <v>27</v>
      </c>
      <c r="Q715" s="59" t="s">
        <v>27</v>
      </c>
      <c r="R715" s="59" t="s">
        <v>27</v>
      </c>
      <c r="S715" s="59" t="s">
        <v>27</v>
      </c>
      <c r="T715" s="59" t="s">
        <v>27</v>
      </c>
    </row>
    <row r="716" spans="1:22" ht="69" thickBot="1" x14ac:dyDescent="0.25">
      <c r="A716" s="16" t="s">
        <v>25</v>
      </c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 t="s">
        <v>27</v>
      </c>
      <c r="N716" s="59" t="s">
        <v>27</v>
      </c>
      <c r="O716" s="59" t="s">
        <v>27</v>
      </c>
      <c r="P716" s="59" t="s">
        <v>27</v>
      </c>
      <c r="Q716" s="59" t="s">
        <v>27</v>
      </c>
      <c r="R716" s="59" t="s">
        <v>27</v>
      </c>
      <c r="S716" s="59" t="s">
        <v>27</v>
      </c>
      <c r="T716" s="59" t="s">
        <v>27</v>
      </c>
    </row>
    <row r="720" spans="1:22" ht="16" x14ac:dyDescent="0.2">
      <c r="A720" s="40" t="s">
        <v>70</v>
      </c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2"/>
      <c r="N720" s="42"/>
    </row>
    <row r="721" spans="1:20" ht="17" thickBo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20" ht="18" thickBot="1" x14ac:dyDescent="0.25">
      <c r="A722" s="10"/>
      <c r="B722" s="10" t="s">
        <v>0</v>
      </c>
      <c r="C722" s="10" t="s">
        <v>1</v>
      </c>
      <c r="D722" s="10" t="s">
        <v>2</v>
      </c>
      <c r="E722" s="10" t="s">
        <v>3</v>
      </c>
      <c r="F722" s="10" t="s">
        <v>4</v>
      </c>
      <c r="G722" s="10" t="s">
        <v>5</v>
      </c>
      <c r="H722" s="10" t="s">
        <v>6</v>
      </c>
      <c r="I722" s="10" t="s">
        <v>7</v>
      </c>
      <c r="J722" s="10" t="s">
        <v>8</v>
      </c>
      <c r="K722" s="10" t="s">
        <v>9</v>
      </c>
      <c r="L722" s="10" t="s">
        <v>10</v>
      </c>
      <c r="M722" s="10" t="s">
        <v>30</v>
      </c>
      <c r="N722" s="10" t="s">
        <v>36</v>
      </c>
      <c r="O722" s="10" t="s">
        <v>39</v>
      </c>
      <c r="P722" s="10" t="s">
        <v>40</v>
      </c>
      <c r="Q722" s="10" t="s">
        <v>41</v>
      </c>
      <c r="R722" s="10" t="s">
        <v>42</v>
      </c>
      <c r="S722" s="10" t="s">
        <v>43</v>
      </c>
      <c r="T722" s="10" t="s">
        <v>46</v>
      </c>
    </row>
    <row r="723" spans="1:20" ht="18" thickBot="1" x14ac:dyDescent="0.25">
      <c r="A723" s="5" t="s">
        <v>11</v>
      </c>
      <c r="B723" s="66"/>
      <c r="C723" s="66"/>
      <c r="D723" s="66"/>
      <c r="E723" s="66"/>
      <c r="F723" s="55"/>
      <c r="G723" s="55"/>
      <c r="H723" s="55"/>
      <c r="I723" s="55"/>
      <c r="J723" s="55"/>
      <c r="K723" s="55"/>
      <c r="L723" s="55"/>
      <c r="M723" s="55">
        <v>58</v>
      </c>
      <c r="N723" s="55">
        <v>63</v>
      </c>
      <c r="O723" s="55">
        <v>92</v>
      </c>
      <c r="P723" s="55">
        <v>84</v>
      </c>
      <c r="Q723" s="55">
        <v>82</v>
      </c>
      <c r="R723" s="55">
        <v>71</v>
      </c>
      <c r="S723" s="55">
        <v>69</v>
      </c>
      <c r="T723" s="103">
        <v>72</v>
      </c>
    </row>
    <row r="724" spans="1:20" ht="17" thickBot="1" x14ac:dyDescent="0.25">
      <c r="A724" s="5">
        <v>1</v>
      </c>
      <c r="B724" s="66"/>
      <c r="C724" s="66"/>
      <c r="D724" s="66"/>
      <c r="E724" s="66"/>
      <c r="F724" s="55"/>
      <c r="G724" s="55"/>
      <c r="H724" s="55"/>
      <c r="I724" s="55"/>
      <c r="J724" s="55"/>
      <c r="K724" s="55"/>
      <c r="L724" s="55"/>
      <c r="M724" s="55">
        <v>64</v>
      </c>
      <c r="N724" s="55">
        <v>65</v>
      </c>
      <c r="O724" s="55">
        <v>68</v>
      </c>
      <c r="P724" s="55">
        <v>92</v>
      </c>
      <c r="Q724" s="101">
        <v>87</v>
      </c>
      <c r="R724" s="101">
        <v>75</v>
      </c>
      <c r="S724" s="101">
        <v>60</v>
      </c>
      <c r="T724" s="101">
        <v>68</v>
      </c>
    </row>
    <row r="725" spans="1:20" ht="17" thickBot="1" x14ac:dyDescent="0.25">
      <c r="A725" s="5">
        <v>2</v>
      </c>
      <c r="B725" s="66"/>
      <c r="C725" s="66"/>
      <c r="D725" s="66"/>
      <c r="E725" s="66"/>
      <c r="F725" s="55"/>
      <c r="G725" s="55"/>
      <c r="H725" s="55"/>
      <c r="I725" s="55"/>
      <c r="J725" s="55"/>
      <c r="K725" s="55"/>
      <c r="L725" s="55"/>
      <c r="M725" s="55"/>
      <c r="N725" s="55">
        <v>58</v>
      </c>
      <c r="O725" s="55">
        <v>66</v>
      </c>
      <c r="P725" s="55">
        <v>70</v>
      </c>
      <c r="Q725" s="101">
        <v>83</v>
      </c>
      <c r="R725" s="101">
        <v>76</v>
      </c>
      <c r="S725" s="101">
        <v>70</v>
      </c>
      <c r="T725" s="101">
        <v>53</v>
      </c>
    </row>
    <row r="726" spans="1:20" ht="17" thickBot="1" x14ac:dyDescent="0.25">
      <c r="A726" s="5">
        <v>3</v>
      </c>
      <c r="B726" s="66"/>
      <c r="C726" s="66"/>
      <c r="D726" s="66"/>
      <c r="E726" s="66"/>
      <c r="F726" s="55"/>
      <c r="G726" s="55"/>
      <c r="H726" s="55"/>
      <c r="I726" s="55"/>
      <c r="J726" s="55"/>
      <c r="K726" s="55"/>
      <c r="L726" s="55"/>
      <c r="M726" s="55"/>
      <c r="N726" s="55"/>
      <c r="O726" s="55">
        <v>57</v>
      </c>
      <c r="P726" s="55">
        <v>63</v>
      </c>
      <c r="Q726" s="101">
        <v>57</v>
      </c>
      <c r="R726" s="101">
        <v>78</v>
      </c>
      <c r="S726" s="101">
        <v>70</v>
      </c>
      <c r="T726" s="101">
        <v>63</v>
      </c>
    </row>
    <row r="727" spans="1:20" ht="17" thickBot="1" x14ac:dyDescent="0.25">
      <c r="A727" s="5">
        <v>4</v>
      </c>
      <c r="B727" s="66"/>
      <c r="C727" s="66"/>
      <c r="D727" s="66"/>
      <c r="E727" s="66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>
        <v>55</v>
      </c>
      <c r="Q727" s="101">
        <v>65</v>
      </c>
      <c r="R727" s="101">
        <v>53</v>
      </c>
      <c r="S727" s="101">
        <v>67</v>
      </c>
      <c r="T727" s="101">
        <v>65</v>
      </c>
    </row>
    <row r="728" spans="1:20" ht="17" thickBot="1" x14ac:dyDescent="0.25">
      <c r="A728" s="5">
        <v>5</v>
      </c>
      <c r="B728" s="38">
        <v>54</v>
      </c>
      <c r="C728" s="38">
        <v>57</v>
      </c>
      <c r="D728" s="38">
        <v>52</v>
      </c>
      <c r="E728" s="38">
        <v>81</v>
      </c>
      <c r="F728" s="55">
        <v>82</v>
      </c>
      <c r="G728" s="55">
        <v>72</v>
      </c>
      <c r="H728" s="55">
        <v>66</v>
      </c>
      <c r="I728" s="55">
        <v>90</v>
      </c>
      <c r="J728" s="55">
        <v>108</v>
      </c>
      <c r="K728" s="55">
        <v>122</v>
      </c>
      <c r="L728" s="55">
        <v>116</v>
      </c>
      <c r="M728" s="55">
        <v>124</v>
      </c>
      <c r="N728" s="55">
        <v>124</v>
      </c>
      <c r="O728" s="55">
        <v>124</v>
      </c>
      <c r="P728" s="55">
        <v>109</v>
      </c>
      <c r="Q728" s="101">
        <v>122</v>
      </c>
      <c r="R728" s="101">
        <v>122</v>
      </c>
      <c r="S728" s="101">
        <v>102</v>
      </c>
      <c r="T728" s="101">
        <v>128</v>
      </c>
    </row>
    <row r="729" spans="1:20" ht="17" thickBot="1" x14ac:dyDescent="0.25">
      <c r="A729" s="5">
        <v>6</v>
      </c>
      <c r="B729" s="38">
        <v>46</v>
      </c>
      <c r="C729" s="38">
        <v>45</v>
      </c>
      <c r="D729" s="38">
        <v>63</v>
      </c>
      <c r="E729" s="38">
        <v>50</v>
      </c>
      <c r="F729" s="55">
        <v>69</v>
      </c>
      <c r="G729" s="55">
        <v>73</v>
      </c>
      <c r="H729" s="55">
        <v>64</v>
      </c>
      <c r="I729" s="55">
        <v>63</v>
      </c>
      <c r="J729" s="55">
        <v>89</v>
      </c>
      <c r="K729" s="55">
        <v>103</v>
      </c>
      <c r="L729" s="55">
        <v>110</v>
      </c>
      <c r="M729" s="55">
        <v>107</v>
      </c>
      <c r="N729" s="55">
        <v>112</v>
      </c>
      <c r="O729" s="55">
        <v>111</v>
      </c>
      <c r="P729" s="55">
        <v>108</v>
      </c>
      <c r="Q729" s="101">
        <v>108</v>
      </c>
      <c r="R729" s="101">
        <v>116</v>
      </c>
      <c r="S729" s="101">
        <v>109</v>
      </c>
      <c r="T729" s="101">
        <v>102</v>
      </c>
    </row>
    <row r="730" spans="1:20" ht="17" thickBot="1" x14ac:dyDescent="0.25">
      <c r="A730" s="5">
        <v>7</v>
      </c>
      <c r="B730" s="38">
        <v>43</v>
      </c>
      <c r="C730" s="38">
        <v>42</v>
      </c>
      <c r="D730" s="38">
        <v>40</v>
      </c>
      <c r="E730" s="38">
        <v>56</v>
      </c>
      <c r="F730" s="55">
        <v>42</v>
      </c>
      <c r="G730" s="55">
        <v>69</v>
      </c>
      <c r="H730" s="55">
        <v>66</v>
      </c>
      <c r="I730" s="55">
        <v>53</v>
      </c>
      <c r="J730" s="55">
        <v>61</v>
      </c>
      <c r="K730" s="55">
        <v>81</v>
      </c>
      <c r="L730" s="55">
        <v>94</v>
      </c>
      <c r="M730" s="55">
        <v>91</v>
      </c>
      <c r="N730" s="55">
        <v>101</v>
      </c>
      <c r="O730" s="55">
        <v>107</v>
      </c>
      <c r="P730" s="55">
        <v>100</v>
      </c>
      <c r="Q730" s="101">
        <v>110</v>
      </c>
      <c r="R730" s="101">
        <v>107</v>
      </c>
      <c r="S730" s="101">
        <v>112</v>
      </c>
      <c r="T730" s="101">
        <v>108</v>
      </c>
    </row>
    <row r="731" spans="1:20" ht="17" thickBot="1" x14ac:dyDescent="0.25">
      <c r="A731" s="5">
        <v>8</v>
      </c>
      <c r="B731" s="38">
        <v>29</v>
      </c>
      <c r="C731" s="38">
        <v>37</v>
      </c>
      <c r="D731" s="38">
        <v>37</v>
      </c>
      <c r="E731" s="38">
        <v>39</v>
      </c>
      <c r="F731" s="55">
        <v>37</v>
      </c>
      <c r="G731" s="55">
        <v>39</v>
      </c>
      <c r="H731" s="55">
        <v>37</v>
      </c>
      <c r="I731" s="55">
        <v>29</v>
      </c>
      <c r="J731" s="55">
        <v>32</v>
      </c>
      <c r="K731" s="55">
        <v>42</v>
      </c>
      <c r="L731" s="55">
        <v>81</v>
      </c>
      <c r="M731" s="55">
        <v>81</v>
      </c>
      <c r="N731" s="55">
        <v>93</v>
      </c>
      <c r="O731" s="55">
        <v>86</v>
      </c>
      <c r="P731" s="55">
        <v>107</v>
      </c>
      <c r="Q731" s="101">
        <v>103</v>
      </c>
      <c r="R731" s="101">
        <v>112</v>
      </c>
      <c r="S731" s="101">
        <v>106</v>
      </c>
      <c r="T731" s="101">
        <v>110</v>
      </c>
    </row>
    <row r="732" spans="1:20" ht="17" thickBot="1" x14ac:dyDescent="0.25">
      <c r="A732" s="5">
        <v>9</v>
      </c>
      <c r="B732" s="38">
        <v>25</v>
      </c>
      <c r="C732" s="38">
        <v>18</v>
      </c>
      <c r="D732" s="38">
        <v>23</v>
      </c>
      <c r="E732" s="38">
        <v>24</v>
      </c>
      <c r="F732" s="55">
        <v>31</v>
      </c>
      <c r="G732" s="55">
        <v>24</v>
      </c>
      <c r="H732" s="55">
        <v>29</v>
      </c>
      <c r="I732" s="55">
        <v>30</v>
      </c>
      <c r="J732" s="55">
        <v>25</v>
      </c>
      <c r="K732" s="55">
        <v>27</v>
      </c>
      <c r="L732" s="55">
        <v>35</v>
      </c>
      <c r="M732" s="55">
        <v>69</v>
      </c>
      <c r="N732" s="55">
        <v>72</v>
      </c>
      <c r="O732" s="55">
        <v>84</v>
      </c>
      <c r="P732" s="55">
        <v>77</v>
      </c>
      <c r="Q732" s="101">
        <v>95</v>
      </c>
      <c r="R732" s="101">
        <v>89</v>
      </c>
      <c r="S732" s="101">
        <v>107</v>
      </c>
      <c r="T732" s="101">
        <v>101</v>
      </c>
    </row>
    <row r="733" spans="1:20" ht="17" thickBot="1" x14ac:dyDescent="0.25">
      <c r="A733" s="5">
        <v>10</v>
      </c>
      <c r="B733" s="38">
        <v>21</v>
      </c>
      <c r="C733" s="38">
        <v>21</v>
      </c>
      <c r="D733" s="38">
        <v>13</v>
      </c>
      <c r="E733" s="38">
        <v>20</v>
      </c>
      <c r="F733" s="55">
        <v>21</v>
      </c>
      <c r="G733" s="55">
        <v>24</v>
      </c>
      <c r="H733" s="55">
        <v>19</v>
      </c>
      <c r="I733" s="55">
        <v>24</v>
      </c>
      <c r="J733" s="55">
        <v>23</v>
      </c>
      <c r="K733" s="55">
        <v>23</v>
      </c>
      <c r="L733" s="55">
        <v>25</v>
      </c>
      <c r="M733" s="55">
        <v>32</v>
      </c>
      <c r="N733" s="55">
        <v>60</v>
      </c>
      <c r="O733" s="55">
        <v>57</v>
      </c>
      <c r="P733" s="55">
        <v>72</v>
      </c>
      <c r="Q733" s="101">
        <v>67</v>
      </c>
      <c r="R733" s="101">
        <v>81</v>
      </c>
      <c r="S733" s="101">
        <v>75</v>
      </c>
      <c r="T733" s="101">
        <v>90</v>
      </c>
    </row>
    <row r="734" spans="1:20" ht="17" thickBot="1" x14ac:dyDescent="0.25">
      <c r="A734" s="5">
        <v>11</v>
      </c>
      <c r="B734" s="38">
        <v>22</v>
      </c>
      <c r="C734" s="38">
        <v>21</v>
      </c>
      <c r="D734" s="38">
        <v>18</v>
      </c>
      <c r="E734" s="52" t="s">
        <v>12</v>
      </c>
      <c r="F734" s="55">
        <v>18</v>
      </c>
      <c r="G734" s="55">
        <v>20</v>
      </c>
      <c r="H734" s="55">
        <v>20</v>
      </c>
      <c r="I734" s="38" t="s">
        <v>29</v>
      </c>
      <c r="J734" s="55">
        <v>23</v>
      </c>
      <c r="K734" s="55">
        <v>23</v>
      </c>
      <c r="L734" s="55">
        <v>19</v>
      </c>
      <c r="M734" s="55">
        <v>17</v>
      </c>
      <c r="N734" s="55">
        <v>34</v>
      </c>
      <c r="O734" s="55">
        <v>42</v>
      </c>
      <c r="P734" s="55">
        <v>56</v>
      </c>
      <c r="Q734" s="101">
        <v>59</v>
      </c>
      <c r="R734" s="101">
        <v>56</v>
      </c>
      <c r="S734" s="101">
        <v>71</v>
      </c>
      <c r="T734" s="101">
        <v>59</v>
      </c>
    </row>
    <row r="735" spans="1:20" ht="18" thickBot="1" x14ac:dyDescent="0.25">
      <c r="A735" s="5">
        <v>12</v>
      </c>
      <c r="B735" s="38" t="s">
        <v>29</v>
      </c>
      <c r="C735" s="38">
        <v>21</v>
      </c>
      <c r="D735" s="38">
        <v>13</v>
      </c>
      <c r="E735" s="52" t="s">
        <v>12</v>
      </c>
      <c r="F735" s="55">
        <v>10</v>
      </c>
      <c r="G735" s="55" t="s">
        <v>12</v>
      </c>
      <c r="H735" s="55">
        <v>19</v>
      </c>
      <c r="I735" s="55">
        <v>19</v>
      </c>
      <c r="J735" s="55">
        <v>16</v>
      </c>
      <c r="K735" s="55">
        <v>22</v>
      </c>
      <c r="L735" s="55">
        <v>23</v>
      </c>
      <c r="M735" s="55">
        <v>17</v>
      </c>
      <c r="N735" s="55">
        <v>18</v>
      </c>
      <c r="O735" s="55">
        <v>32</v>
      </c>
      <c r="P735" s="55">
        <v>37</v>
      </c>
      <c r="Q735" s="101">
        <v>49</v>
      </c>
      <c r="R735" s="101">
        <v>52</v>
      </c>
      <c r="S735" s="101">
        <v>51</v>
      </c>
      <c r="T735" s="101">
        <v>60</v>
      </c>
    </row>
    <row r="736" spans="1:20" ht="18" thickBot="1" x14ac:dyDescent="0.25">
      <c r="A736" s="5" t="s">
        <v>13</v>
      </c>
      <c r="B736" s="66"/>
      <c r="C736" s="66"/>
      <c r="D736" s="66"/>
      <c r="E736" s="66"/>
      <c r="F736" s="55"/>
      <c r="G736" s="55"/>
      <c r="H736" s="55"/>
      <c r="I736" s="55"/>
      <c r="J736" s="55"/>
      <c r="K736" s="55"/>
      <c r="L736" s="38" t="s">
        <v>29</v>
      </c>
      <c r="M736" s="38"/>
      <c r="N736" s="38">
        <v>2</v>
      </c>
      <c r="O736" s="38"/>
      <c r="P736" s="38"/>
      <c r="Q736" s="38"/>
      <c r="R736" s="38"/>
      <c r="S736" s="38"/>
      <c r="T736" s="117"/>
    </row>
    <row r="737" spans="1:20" ht="35" thickBot="1" x14ac:dyDescent="0.25">
      <c r="A737" s="16" t="s">
        <v>14</v>
      </c>
      <c r="B737" s="38" t="s">
        <v>29</v>
      </c>
      <c r="C737" s="58">
        <v>262</v>
      </c>
      <c r="D737" s="58">
        <f t="shared" ref="D737:K737" si="434">SUM(D723:D735)</f>
        <v>259</v>
      </c>
      <c r="E737" s="58">
        <f t="shared" si="434"/>
        <v>270</v>
      </c>
      <c r="F737" s="58">
        <f t="shared" si="434"/>
        <v>310</v>
      </c>
      <c r="G737" s="58">
        <f t="shared" si="434"/>
        <v>321</v>
      </c>
      <c r="H737" s="58">
        <f t="shared" si="434"/>
        <v>320</v>
      </c>
      <c r="I737" s="61" t="s">
        <v>29</v>
      </c>
      <c r="J737" s="61">
        <f t="shared" si="434"/>
        <v>377</v>
      </c>
      <c r="K737" s="61">
        <f t="shared" si="434"/>
        <v>443</v>
      </c>
      <c r="L737" s="61" t="s">
        <v>29</v>
      </c>
      <c r="M737" s="38">
        <f>SUM(M723:M735)</f>
        <v>660</v>
      </c>
      <c r="N737" s="38">
        <f t="shared" ref="N737:S737" si="435">SUM(N723:N736)</f>
        <v>802</v>
      </c>
      <c r="O737" s="38">
        <f t="shared" si="435"/>
        <v>926</v>
      </c>
      <c r="P737" s="38">
        <f t="shared" si="435"/>
        <v>1030</v>
      </c>
      <c r="Q737" s="38">
        <f t="shared" si="435"/>
        <v>1087</v>
      </c>
      <c r="R737" s="38">
        <f t="shared" si="435"/>
        <v>1088</v>
      </c>
      <c r="S737" s="38">
        <f t="shared" si="435"/>
        <v>1069</v>
      </c>
      <c r="T737" s="117">
        <f t="shared" ref="T737" si="436">SUM(T723:T735)</f>
        <v>1079</v>
      </c>
    </row>
    <row r="738" spans="1:20" ht="52" thickBot="1" x14ac:dyDescent="0.25">
      <c r="A738" s="16" t="s">
        <v>28</v>
      </c>
      <c r="B738" s="48"/>
      <c r="C738" s="59" t="e">
        <f>((C737-B737)/B737)</f>
        <v>#VALUE!</v>
      </c>
      <c r="D738" s="59">
        <f>((D737-C737)/C737)</f>
        <v>-1.1450381679389313E-2</v>
      </c>
      <c r="E738" s="59">
        <f>((E737-D737)/D737)</f>
        <v>4.2471042471042469E-2</v>
      </c>
      <c r="F738" s="59">
        <f>((F737-E737)/E737)</f>
        <v>0.14814814814814814</v>
      </c>
      <c r="G738" s="59">
        <f t="shared" ref="G738:L738" si="437">((G737-F737)/F737)</f>
        <v>3.5483870967741936E-2</v>
      </c>
      <c r="H738" s="59">
        <f t="shared" si="437"/>
        <v>-3.1152647975077881E-3</v>
      </c>
      <c r="I738" s="59" t="e">
        <f t="shared" si="437"/>
        <v>#VALUE!</v>
      </c>
      <c r="J738" s="59" t="e">
        <f t="shared" si="437"/>
        <v>#VALUE!</v>
      </c>
      <c r="K738" s="59">
        <f t="shared" si="437"/>
        <v>0.17506631299734748</v>
      </c>
      <c r="L738" s="59" t="e">
        <f t="shared" si="437"/>
        <v>#VALUE!</v>
      </c>
      <c r="M738" s="59" t="s">
        <v>32</v>
      </c>
      <c r="N738" s="59" t="s">
        <v>32</v>
      </c>
      <c r="O738" s="59" t="s">
        <v>32</v>
      </c>
      <c r="P738" s="59" t="s">
        <v>32</v>
      </c>
      <c r="Q738" s="59" t="s">
        <v>32</v>
      </c>
      <c r="R738" s="59" t="s">
        <v>32</v>
      </c>
      <c r="S738" s="59" t="s">
        <v>32</v>
      </c>
      <c r="T738" s="59" t="s">
        <v>32</v>
      </c>
    </row>
    <row r="739" spans="1:20" ht="69" thickBot="1" x14ac:dyDescent="0.25">
      <c r="A739" s="16" t="s">
        <v>16</v>
      </c>
      <c r="B739" s="59"/>
      <c r="C739" s="59"/>
      <c r="D739" s="59"/>
      <c r="E739" s="59"/>
      <c r="F739" s="59"/>
      <c r="G739" s="59" t="e">
        <f t="shared" ref="G739:T739" si="438">(G737-B737)/B737</f>
        <v>#VALUE!</v>
      </c>
      <c r="H739" s="59">
        <f t="shared" si="438"/>
        <v>0.22137404580152673</v>
      </c>
      <c r="I739" s="59" t="e">
        <f t="shared" si="438"/>
        <v>#VALUE!</v>
      </c>
      <c r="J739" s="59">
        <f t="shared" si="438"/>
        <v>0.39629629629629631</v>
      </c>
      <c r="K739" s="59">
        <f t="shared" si="438"/>
        <v>0.42903225806451611</v>
      </c>
      <c r="L739" s="59" t="e">
        <f t="shared" si="438"/>
        <v>#VALUE!</v>
      </c>
      <c r="M739" s="59">
        <f t="shared" si="438"/>
        <v>1.0625</v>
      </c>
      <c r="N739" s="59" t="e">
        <f t="shared" si="438"/>
        <v>#VALUE!</v>
      </c>
      <c r="O739" s="59">
        <f t="shared" si="438"/>
        <v>1.4562334217506632</v>
      </c>
      <c r="P739" s="59">
        <f t="shared" si="438"/>
        <v>1.3250564334085779</v>
      </c>
      <c r="Q739" s="59" t="e">
        <f t="shared" si="438"/>
        <v>#VALUE!</v>
      </c>
      <c r="R739" s="59">
        <f t="shared" si="438"/>
        <v>0.64848484848484844</v>
      </c>
      <c r="S739" s="59">
        <f t="shared" si="438"/>
        <v>0.33291770573566087</v>
      </c>
      <c r="T739" s="59">
        <f t="shared" si="438"/>
        <v>0.1652267818574514</v>
      </c>
    </row>
    <row r="740" spans="1:20" ht="86" thickBot="1" x14ac:dyDescent="0.25">
      <c r="A740" s="16" t="s">
        <v>17</v>
      </c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 t="e">
        <f t="shared" ref="L740:T740" si="439">(L737-B737)/B737</f>
        <v>#VALUE!</v>
      </c>
      <c r="M740" s="59">
        <f t="shared" si="439"/>
        <v>1.5190839694656488</v>
      </c>
      <c r="N740" s="59">
        <f t="shared" si="439"/>
        <v>2.0965250965250966</v>
      </c>
      <c r="O740" s="59">
        <f t="shared" si="439"/>
        <v>2.4296296296296296</v>
      </c>
      <c r="P740" s="59">
        <f t="shared" si="439"/>
        <v>2.3225806451612905</v>
      </c>
      <c r="Q740" s="59">
        <f t="shared" si="439"/>
        <v>2.3862928348909658</v>
      </c>
      <c r="R740" s="59">
        <f t="shared" si="439"/>
        <v>2.4</v>
      </c>
      <c r="S740" s="59" t="e">
        <f t="shared" si="439"/>
        <v>#VALUE!</v>
      </c>
      <c r="T740" s="59">
        <f t="shared" si="439"/>
        <v>1.8620689655172413</v>
      </c>
    </row>
    <row r="741" spans="1:20" ht="35" thickBot="1" x14ac:dyDescent="0.25">
      <c r="A741" s="16" t="s">
        <v>18</v>
      </c>
      <c r="B741" s="53">
        <v>4573</v>
      </c>
      <c r="C741" s="53">
        <v>4551</v>
      </c>
      <c r="D741" s="53">
        <v>4491</v>
      </c>
      <c r="E741" s="53">
        <v>4436</v>
      </c>
      <c r="F741" s="53">
        <v>4310</v>
      </c>
      <c r="G741" s="29">
        <v>4255</v>
      </c>
      <c r="H741" s="29">
        <v>4210</v>
      </c>
      <c r="I741" s="29">
        <v>4199</v>
      </c>
      <c r="J741" s="29">
        <v>4245</v>
      </c>
      <c r="K741" s="29">
        <v>4313</v>
      </c>
      <c r="L741" s="29">
        <v>4480</v>
      </c>
      <c r="M741" s="29">
        <v>4596</v>
      </c>
      <c r="N741" s="29">
        <v>4824</v>
      </c>
      <c r="O741" s="29">
        <v>4919</v>
      </c>
      <c r="P741" s="29">
        <v>5007</v>
      </c>
      <c r="Q741" s="29">
        <v>5131</v>
      </c>
      <c r="R741" s="29">
        <v>5209</v>
      </c>
      <c r="S741" s="29">
        <v>5175</v>
      </c>
      <c r="T741" s="29">
        <v>5263</v>
      </c>
    </row>
    <row r="742" spans="1:20" ht="69" thickBot="1" x14ac:dyDescent="0.25">
      <c r="A742" s="16" t="s">
        <v>19</v>
      </c>
      <c r="B742" s="59"/>
      <c r="C742" s="59">
        <f t="shared" ref="C742:T742" si="440">(C741-B741)/B741</f>
        <v>-4.8108462715941392E-3</v>
      </c>
      <c r="D742" s="59">
        <f t="shared" si="440"/>
        <v>-1.3183915622940013E-2</v>
      </c>
      <c r="E742" s="59">
        <f t="shared" si="440"/>
        <v>-1.2246715653529281E-2</v>
      </c>
      <c r="F742" s="59">
        <f t="shared" si="440"/>
        <v>-2.8403967538322812E-2</v>
      </c>
      <c r="G742" s="59">
        <f t="shared" si="440"/>
        <v>-1.2761020881670533E-2</v>
      </c>
      <c r="H742" s="59">
        <f t="shared" si="440"/>
        <v>-1.0575793184488837E-2</v>
      </c>
      <c r="I742" s="59">
        <f t="shared" si="440"/>
        <v>-2.6128266033254156E-3</v>
      </c>
      <c r="J742" s="59">
        <f t="shared" si="440"/>
        <v>1.0954989283162658E-2</v>
      </c>
      <c r="K742" s="59">
        <f t="shared" si="440"/>
        <v>1.6018845700824499E-2</v>
      </c>
      <c r="L742" s="59">
        <f t="shared" si="440"/>
        <v>3.8720148388592626E-2</v>
      </c>
      <c r="M742" s="59">
        <f t="shared" si="440"/>
        <v>2.5892857142857145E-2</v>
      </c>
      <c r="N742" s="59">
        <f t="shared" si="440"/>
        <v>4.960835509138381E-2</v>
      </c>
      <c r="O742" s="59">
        <f t="shared" si="440"/>
        <v>1.9693200663349918E-2</v>
      </c>
      <c r="P742" s="59">
        <f t="shared" si="440"/>
        <v>1.7889815003049401E-2</v>
      </c>
      <c r="Q742" s="59">
        <f t="shared" si="440"/>
        <v>2.476532854004394E-2</v>
      </c>
      <c r="R742" s="59">
        <f t="shared" si="440"/>
        <v>1.5201715065289417E-2</v>
      </c>
      <c r="S742" s="59">
        <f t="shared" si="440"/>
        <v>-6.5271645229410639E-3</v>
      </c>
      <c r="T742" s="59">
        <f t="shared" si="440"/>
        <v>1.7004830917874397E-2</v>
      </c>
    </row>
    <row r="743" spans="1:20" ht="69" thickBot="1" x14ac:dyDescent="0.25">
      <c r="A743" s="16" t="s">
        <v>20</v>
      </c>
      <c r="B743" s="59"/>
      <c r="C743" s="59"/>
      <c r="D743" s="59"/>
      <c r="E743" s="59"/>
      <c r="F743" s="59"/>
      <c r="G743" s="59">
        <f t="shared" ref="G743:T743" si="441">(G741-B741)/B741</f>
        <v>-6.9538596107588016E-2</v>
      </c>
      <c r="H743" s="59">
        <f t="shared" si="441"/>
        <v>-7.4928587123709076E-2</v>
      </c>
      <c r="I743" s="59">
        <f t="shared" si="441"/>
        <v>-6.5018926742373639E-2</v>
      </c>
      <c r="J743" s="59">
        <f t="shared" si="441"/>
        <v>-4.3056807935076644E-2</v>
      </c>
      <c r="K743" s="59">
        <f t="shared" si="441"/>
        <v>6.9605568445475633E-4</v>
      </c>
      <c r="L743" s="59">
        <f t="shared" si="441"/>
        <v>5.2878965922444184E-2</v>
      </c>
      <c r="M743" s="59">
        <f t="shared" si="441"/>
        <v>9.1686460807600956E-2</v>
      </c>
      <c r="N743" s="59">
        <f t="shared" si="441"/>
        <v>0.14884496308644915</v>
      </c>
      <c r="O743" s="59">
        <f t="shared" si="441"/>
        <v>0.15877502944640753</v>
      </c>
      <c r="P743" s="59">
        <f t="shared" si="441"/>
        <v>0.16090888012984003</v>
      </c>
      <c r="Q743" s="59">
        <f t="shared" si="441"/>
        <v>0.14531250000000001</v>
      </c>
      <c r="R743" s="59">
        <f t="shared" si="441"/>
        <v>0.13337684943429068</v>
      </c>
      <c r="S743" s="59">
        <f t="shared" si="441"/>
        <v>7.2761194029850748E-2</v>
      </c>
      <c r="T743" s="59">
        <f t="shared" si="441"/>
        <v>6.9932913193738566E-2</v>
      </c>
    </row>
    <row r="744" spans="1:20" ht="86" thickBot="1" x14ac:dyDescent="0.25">
      <c r="A744" s="16" t="s">
        <v>21</v>
      </c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>
        <f t="shared" ref="L744:T744" si="442">(L741-B741)/B741</f>
        <v>-2.0336759239011591E-2</v>
      </c>
      <c r="M744" s="59">
        <f t="shared" si="442"/>
        <v>9.8879367172050106E-3</v>
      </c>
      <c r="N744" s="59">
        <f t="shared" si="442"/>
        <v>7.4148296593186377E-2</v>
      </c>
      <c r="O744" s="59">
        <f t="shared" si="442"/>
        <v>0.10888187556357079</v>
      </c>
      <c r="P744" s="59">
        <f t="shared" si="442"/>
        <v>0.1617169373549884</v>
      </c>
      <c r="Q744" s="59">
        <f t="shared" si="442"/>
        <v>0.20587544065804936</v>
      </c>
      <c r="R744" s="59">
        <f t="shared" si="442"/>
        <v>0.23729216152019003</v>
      </c>
      <c r="S744" s="59">
        <f t="shared" si="442"/>
        <v>0.23243629435579899</v>
      </c>
      <c r="T744" s="59">
        <f t="shared" si="442"/>
        <v>0.239811542991755</v>
      </c>
    </row>
    <row r="745" spans="1:20" ht="52" thickBot="1" x14ac:dyDescent="0.25">
      <c r="A745" s="16" t="s">
        <v>22</v>
      </c>
      <c r="B745" s="59" t="e">
        <f>B737/B741</f>
        <v>#VALUE!</v>
      </c>
      <c r="C745" s="59">
        <f>C737/C741</f>
        <v>5.7569764886838057E-2</v>
      </c>
      <c r="D745" s="59">
        <f>D737/D741</f>
        <v>5.7670897350256066E-2</v>
      </c>
      <c r="E745" s="59">
        <f>E737/E741</f>
        <v>6.0865644724977457E-2</v>
      </c>
      <c r="F745" s="59">
        <f>F737/F741</f>
        <v>7.1925754060324823E-2</v>
      </c>
      <c r="G745" s="59">
        <f t="shared" ref="G745:M745" si="443">G737/G741</f>
        <v>7.5440658049353695E-2</v>
      </c>
      <c r="H745" s="59">
        <f t="shared" si="443"/>
        <v>7.6009501187648459E-2</v>
      </c>
      <c r="I745" s="59" t="e">
        <f t="shared" si="443"/>
        <v>#VALUE!</v>
      </c>
      <c r="J745" s="59">
        <f t="shared" si="443"/>
        <v>8.881036513545347E-2</v>
      </c>
      <c r="K745" s="59">
        <f t="shared" si="443"/>
        <v>0.10271272895896127</v>
      </c>
      <c r="L745" s="59" t="e">
        <f t="shared" si="443"/>
        <v>#VALUE!</v>
      </c>
      <c r="M745" s="59">
        <f t="shared" si="443"/>
        <v>0.14360313315926893</v>
      </c>
      <c r="N745" s="59">
        <f t="shared" ref="N745:O745" si="444">N737/N741</f>
        <v>0.16625207296849087</v>
      </c>
      <c r="O745" s="59">
        <f t="shared" si="444"/>
        <v>0.18824964423663346</v>
      </c>
      <c r="P745" s="59">
        <f t="shared" ref="P745:Q745" si="445">P737/P741</f>
        <v>0.20571200319552627</v>
      </c>
      <c r="Q745" s="59">
        <f t="shared" si="445"/>
        <v>0.2118495419996102</v>
      </c>
      <c r="R745" s="59">
        <f t="shared" ref="R745:S745" si="446">R737/R741</f>
        <v>0.20886926473411405</v>
      </c>
      <c r="S745" s="59">
        <f t="shared" si="446"/>
        <v>0.20657004830917874</v>
      </c>
      <c r="T745" s="59">
        <f t="shared" ref="T745" si="447">T737/T741</f>
        <v>0.20501615048451455</v>
      </c>
    </row>
    <row r="746" spans="1:20" ht="69" thickBot="1" x14ac:dyDescent="0.25">
      <c r="A746" s="16" t="s">
        <v>23</v>
      </c>
      <c r="B746" s="59"/>
      <c r="C746" s="59" t="e">
        <f t="shared" ref="C746:K746" si="448">(C745-B745)</f>
        <v>#VALUE!</v>
      </c>
      <c r="D746" s="59">
        <f t="shared" si="448"/>
        <v>1.0113246341800913E-4</v>
      </c>
      <c r="E746" s="59">
        <f t="shared" si="448"/>
        <v>3.1947473747213906E-3</v>
      </c>
      <c r="F746" s="59">
        <f t="shared" si="448"/>
        <v>1.1060109335347366E-2</v>
      </c>
      <c r="G746" s="59">
        <f t="shared" si="448"/>
        <v>3.5149039890288725E-3</v>
      </c>
      <c r="H746" s="59">
        <f t="shared" si="448"/>
        <v>5.6884313829476396E-4</v>
      </c>
      <c r="I746" s="59" t="e">
        <f t="shared" si="448"/>
        <v>#VALUE!</v>
      </c>
      <c r="J746" s="59" t="e">
        <f t="shared" si="448"/>
        <v>#VALUE!</v>
      </c>
      <c r="K746" s="59">
        <f t="shared" si="448"/>
        <v>1.3902363823507805E-2</v>
      </c>
      <c r="L746" s="59" t="e">
        <f>(L745-K745)</f>
        <v>#VALUE!</v>
      </c>
      <c r="M746" s="59" t="s">
        <v>32</v>
      </c>
      <c r="N746" s="59" t="s">
        <v>32</v>
      </c>
      <c r="O746" s="59" t="s">
        <v>32</v>
      </c>
      <c r="P746" s="59" t="s">
        <v>32</v>
      </c>
      <c r="Q746" s="59" t="s">
        <v>32</v>
      </c>
      <c r="R746" s="59" t="s">
        <v>32</v>
      </c>
      <c r="S746" s="59" t="s">
        <v>32</v>
      </c>
      <c r="T746" s="59" t="s">
        <v>32</v>
      </c>
    </row>
    <row r="747" spans="1:20" ht="69" thickBot="1" x14ac:dyDescent="0.25">
      <c r="A747" s="16" t="s">
        <v>24</v>
      </c>
      <c r="B747" s="59"/>
      <c r="C747" s="59"/>
      <c r="D747" s="59"/>
      <c r="E747" s="59"/>
      <c r="F747" s="59"/>
      <c r="G747" s="59" t="e">
        <f>G745-B745</f>
        <v>#VALUE!</v>
      </c>
      <c r="H747" s="59">
        <f t="shared" ref="H747:K747" si="449">H745-C745</f>
        <v>1.8439736300810403E-2</v>
      </c>
      <c r="I747" s="59" t="e">
        <f t="shared" si="449"/>
        <v>#VALUE!</v>
      </c>
      <c r="J747" s="59">
        <f t="shared" si="449"/>
        <v>2.7944720410476014E-2</v>
      </c>
      <c r="K747" s="59">
        <f t="shared" si="449"/>
        <v>3.0786974898636452E-2</v>
      </c>
      <c r="L747" s="59" t="e">
        <f t="shared" ref="L747:T747" si="450">L745-G745</f>
        <v>#VALUE!</v>
      </c>
      <c r="M747" s="59">
        <f t="shared" si="450"/>
        <v>6.7593631971620466E-2</v>
      </c>
      <c r="N747" s="59" t="e">
        <f t="shared" si="450"/>
        <v>#VALUE!</v>
      </c>
      <c r="O747" s="59">
        <f t="shared" si="450"/>
        <v>9.9439279101179986E-2</v>
      </c>
      <c r="P747" s="59">
        <f t="shared" si="450"/>
        <v>0.10299927423656499</v>
      </c>
      <c r="Q747" s="59" t="e">
        <f t="shared" si="450"/>
        <v>#VALUE!</v>
      </c>
      <c r="R747" s="59">
        <f t="shared" si="450"/>
        <v>6.5266131574845121E-2</v>
      </c>
      <c r="S747" s="59">
        <f t="shared" si="450"/>
        <v>4.0317975340687873E-2</v>
      </c>
      <c r="T747" s="59">
        <f t="shared" si="450"/>
        <v>1.6766506247881091E-2</v>
      </c>
    </row>
    <row r="748" spans="1:20" ht="69" thickBot="1" x14ac:dyDescent="0.25">
      <c r="A748" s="16" t="s">
        <v>25</v>
      </c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 t="e">
        <f t="shared" ref="L748:T748" si="451">L745-B745</f>
        <v>#VALUE!</v>
      </c>
      <c r="M748" s="59">
        <f t="shared" si="451"/>
        <v>8.6033368272430868E-2</v>
      </c>
      <c r="N748" s="59">
        <f t="shared" si="451"/>
        <v>0.1085811756182348</v>
      </c>
      <c r="O748" s="59">
        <f t="shared" si="451"/>
        <v>0.12738399951165599</v>
      </c>
      <c r="P748" s="59">
        <f t="shared" si="451"/>
        <v>0.13378624913520143</v>
      </c>
      <c r="Q748" s="59">
        <f t="shared" si="451"/>
        <v>0.13640888395025652</v>
      </c>
      <c r="R748" s="59">
        <f t="shared" si="451"/>
        <v>0.13285976354646559</v>
      </c>
      <c r="S748" s="59" t="e">
        <f t="shared" si="451"/>
        <v>#VALUE!</v>
      </c>
      <c r="T748" s="59">
        <f t="shared" si="451"/>
        <v>0.11620578534906108</v>
      </c>
    </row>
    <row r="752" spans="1:20" ht="16" x14ac:dyDescent="0.2">
      <c r="A752" s="40" t="s">
        <v>72</v>
      </c>
      <c r="B752" s="41"/>
      <c r="C752" s="41"/>
      <c r="D752" s="41"/>
      <c r="E752" s="41"/>
      <c r="F752" s="41"/>
      <c r="G752" s="41"/>
      <c r="H752" s="42"/>
      <c r="I752" s="41"/>
      <c r="J752" s="41"/>
      <c r="K752" s="41"/>
      <c r="L752" s="41"/>
      <c r="M752" s="42"/>
      <c r="N752" s="42"/>
    </row>
    <row r="753" spans="1:20" ht="17" thickBo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20" ht="18" thickBot="1" x14ac:dyDescent="0.25">
      <c r="A754" s="10"/>
      <c r="B754" s="10" t="s">
        <v>0</v>
      </c>
      <c r="C754" s="10" t="s">
        <v>1</v>
      </c>
      <c r="D754" s="10" t="s">
        <v>2</v>
      </c>
      <c r="E754" s="10" t="s">
        <v>3</v>
      </c>
      <c r="F754" s="10" t="s">
        <v>4</v>
      </c>
      <c r="G754" s="10" t="s">
        <v>5</v>
      </c>
      <c r="H754" s="10" t="s">
        <v>6</v>
      </c>
      <c r="I754" s="10" t="s">
        <v>7</v>
      </c>
      <c r="J754" s="10" t="s">
        <v>8</v>
      </c>
      <c r="K754" s="10" t="s">
        <v>9</v>
      </c>
      <c r="L754" s="10" t="s">
        <v>10</v>
      </c>
      <c r="M754" s="10" t="s">
        <v>30</v>
      </c>
      <c r="N754" s="10" t="s">
        <v>36</v>
      </c>
      <c r="O754" s="10" t="s">
        <v>39</v>
      </c>
      <c r="P754" s="10" t="s">
        <v>40</v>
      </c>
      <c r="Q754" s="10" t="s">
        <v>41</v>
      </c>
      <c r="R754" s="10" t="s">
        <v>42</v>
      </c>
      <c r="S754" s="10" t="s">
        <v>43</v>
      </c>
      <c r="T754" s="10" t="s">
        <v>46</v>
      </c>
    </row>
    <row r="755" spans="1:20" ht="18" thickBot="1" x14ac:dyDescent="0.25">
      <c r="A755" s="5" t="s">
        <v>11</v>
      </c>
      <c r="B755" s="80"/>
      <c r="C755" s="80"/>
      <c r="D755" s="80"/>
      <c r="E755" s="80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</row>
    <row r="756" spans="1:20" ht="18" thickBot="1" x14ac:dyDescent="0.25">
      <c r="A756" s="5">
        <v>1</v>
      </c>
      <c r="B756" s="80"/>
      <c r="C756" s="80"/>
      <c r="D756" s="69" t="s">
        <v>12</v>
      </c>
      <c r="E756" s="69" t="s">
        <v>12</v>
      </c>
      <c r="F756" s="55" t="s">
        <v>29</v>
      </c>
      <c r="G756" s="55" t="s">
        <v>12</v>
      </c>
      <c r="H756" s="55" t="s">
        <v>12</v>
      </c>
      <c r="I756" s="55">
        <v>7</v>
      </c>
      <c r="J756" s="55" t="s">
        <v>12</v>
      </c>
      <c r="K756" s="55" t="s">
        <v>12</v>
      </c>
      <c r="L756" s="55" t="s">
        <v>29</v>
      </c>
      <c r="M756" s="55"/>
      <c r="N756" s="55"/>
      <c r="O756" s="55"/>
      <c r="P756" s="55"/>
      <c r="Q756" s="55"/>
      <c r="R756" s="55"/>
      <c r="S756" s="55"/>
      <c r="T756" s="55"/>
    </row>
    <row r="757" spans="1:20" ht="18" thickBot="1" x14ac:dyDescent="0.25">
      <c r="A757" s="5">
        <v>2</v>
      </c>
      <c r="B757" s="80"/>
      <c r="C757" s="80"/>
      <c r="D757" s="69"/>
      <c r="E757" s="69" t="s">
        <v>12</v>
      </c>
      <c r="F757" s="55" t="s">
        <v>29</v>
      </c>
      <c r="G757" s="55" t="s">
        <v>29</v>
      </c>
      <c r="H757" s="55" t="s">
        <v>12</v>
      </c>
      <c r="I757" s="55">
        <v>11</v>
      </c>
      <c r="J757" s="55" t="s">
        <v>29</v>
      </c>
      <c r="K757" s="55" t="s">
        <v>12</v>
      </c>
      <c r="L757" s="55">
        <v>14</v>
      </c>
      <c r="M757" s="55">
        <v>5</v>
      </c>
      <c r="N757" s="55"/>
      <c r="O757" s="55"/>
      <c r="P757" s="55"/>
      <c r="Q757" s="55"/>
      <c r="R757" s="55"/>
      <c r="S757" s="55"/>
      <c r="T757" s="55"/>
    </row>
    <row r="758" spans="1:20" ht="18" thickBot="1" x14ac:dyDescent="0.25">
      <c r="A758" s="5">
        <v>3</v>
      </c>
      <c r="B758" s="80"/>
      <c r="C758" s="80"/>
      <c r="D758" s="80"/>
      <c r="E758" s="80"/>
      <c r="F758" s="55" t="s">
        <v>29</v>
      </c>
      <c r="G758" s="55" t="s">
        <v>29</v>
      </c>
      <c r="H758" s="55" t="s">
        <v>29</v>
      </c>
      <c r="I758" s="55" t="s">
        <v>29</v>
      </c>
      <c r="J758" s="55" t="s">
        <v>29</v>
      </c>
      <c r="K758" s="55" t="s">
        <v>29</v>
      </c>
      <c r="L758" s="55" t="s">
        <v>29</v>
      </c>
      <c r="M758" s="55">
        <v>11</v>
      </c>
      <c r="N758" s="55">
        <v>4</v>
      </c>
      <c r="O758" s="55"/>
      <c r="P758" s="55"/>
      <c r="Q758" s="55"/>
      <c r="R758" s="55"/>
      <c r="S758" s="55"/>
      <c r="T758" s="55"/>
    </row>
    <row r="759" spans="1:20" ht="18" thickBot="1" x14ac:dyDescent="0.25">
      <c r="A759" s="5">
        <v>4</v>
      </c>
      <c r="B759" s="80"/>
      <c r="C759" s="80"/>
      <c r="D759" s="80"/>
      <c r="E759" s="80"/>
      <c r="F759" s="55"/>
      <c r="G759" s="55" t="s">
        <v>29</v>
      </c>
      <c r="H759" s="55" t="s">
        <v>29</v>
      </c>
      <c r="I759" s="55" t="s">
        <v>29</v>
      </c>
      <c r="J759" s="55" t="s">
        <v>29</v>
      </c>
      <c r="K759" s="55" t="s">
        <v>29</v>
      </c>
      <c r="L759" s="55" t="s">
        <v>29</v>
      </c>
      <c r="M759" s="55">
        <v>4</v>
      </c>
      <c r="N759" s="55">
        <v>11</v>
      </c>
      <c r="O759" s="55">
        <v>4</v>
      </c>
      <c r="P759" s="55"/>
      <c r="Q759" s="55"/>
      <c r="R759" s="55"/>
      <c r="S759" s="55"/>
      <c r="T759" s="55"/>
    </row>
    <row r="760" spans="1:20" ht="18" thickBot="1" x14ac:dyDescent="0.25">
      <c r="A760" s="5">
        <v>5</v>
      </c>
      <c r="B760" s="80"/>
      <c r="C760" s="80"/>
      <c r="D760" s="80"/>
      <c r="E760" s="80"/>
      <c r="F760" s="55"/>
      <c r="G760" s="55"/>
      <c r="H760" s="55" t="s">
        <v>29</v>
      </c>
      <c r="I760" s="55" t="s">
        <v>29</v>
      </c>
      <c r="J760" s="55" t="s">
        <v>29</v>
      </c>
      <c r="K760" s="55" t="s">
        <v>29</v>
      </c>
      <c r="L760" s="55" t="s">
        <v>29</v>
      </c>
      <c r="M760" s="55">
        <v>6</v>
      </c>
      <c r="N760" s="55">
        <v>4</v>
      </c>
      <c r="O760" s="55">
        <v>8</v>
      </c>
      <c r="P760" s="55">
        <v>5</v>
      </c>
      <c r="Q760" s="55"/>
      <c r="R760" s="55"/>
      <c r="S760" s="55"/>
      <c r="T760" s="55"/>
    </row>
    <row r="761" spans="1:20" ht="18" thickBot="1" x14ac:dyDescent="0.25">
      <c r="A761" s="5">
        <v>6</v>
      </c>
      <c r="B761" s="80"/>
      <c r="C761" s="80"/>
      <c r="D761" s="80"/>
      <c r="E761" s="80"/>
      <c r="F761" s="55"/>
      <c r="G761" s="55"/>
      <c r="H761" s="55"/>
      <c r="I761" s="55" t="s">
        <v>29</v>
      </c>
      <c r="J761" s="55" t="s">
        <v>29</v>
      </c>
      <c r="K761" s="55" t="s">
        <v>12</v>
      </c>
      <c r="L761" s="55" t="s">
        <v>29</v>
      </c>
      <c r="M761" s="55">
        <v>7</v>
      </c>
      <c r="N761" s="55">
        <v>5</v>
      </c>
      <c r="O761" s="55">
        <v>4</v>
      </c>
      <c r="P761" s="55">
        <v>6</v>
      </c>
      <c r="Q761" s="55">
        <v>5</v>
      </c>
      <c r="R761" s="55"/>
      <c r="S761" s="55"/>
      <c r="T761" s="55"/>
    </row>
    <row r="762" spans="1:20" ht="17" thickBot="1" x14ac:dyDescent="0.25">
      <c r="A762" s="5">
        <v>7</v>
      </c>
      <c r="B762" s="80"/>
      <c r="C762" s="80"/>
      <c r="D762" s="80"/>
      <c r="E762" s="80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>
        <v>1</v>
      </c>
      <c r="Q762" s="55">
        <v>6</v>
      </c>
      <c r="R762" s="55"/>
      <c r="S762" s="55"/>
      <c r="T762" s="55"/>
    </row>
    <row r="763" spans="1:20" ht="17" thickBot="1" x14ac:dyDescent="0.25">
      <c r="A763" s="5">
        <v>8</v>
      </c>
      <c r="B763" s="80"/>
      <c r="C763" s="80"/>
      <c r="D763" s="80"/>
      <c r="E763" s="80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</row>
    <row r="764" spans="1:20" ht="17" thickBot="1" x14ac:dyDescent="0.25">
      <c r="A764" s="5">
        <v>9</v>
      </c>
      <c r="B764" s="80"/>
      <c r="C764" s="80"/>
      <c r="D764" s="80"/>
      <c r="E764" s="80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</row>
    <row r="765" spans="1:20" ht="17" thickBot="1" x14ac:dyDescent="0.25">
      <c r="A765" s="5">
        <v>10</v>
      </c>
      <c r="B765" s="80"/>
      <c r="C765" s="80"/>
      <c r="D765" s="80"/>
      <c r="E765" s="80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</row>
    <row r="766" spans="1:20" ht="17" thickBot="1" x14ac:dyDescent="0.25">
      <c r="A766" s="5">
        <v>11</v>
      </c>
      <c r="B766" s="80"/>
      <c r="C766" s="80"/>
      <c r="D766" s="80"/>
      <c r="E766" s="80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</row>
    <row r="767" spans="1:20" ht="17" thickBot="1" x14ac:dyDescent="0.25">
      <c r="A767" s="5">
        <v>12</v>
      </c>
      <c r="B767" s="80"/>
      <c r="C767" s="80"/>
      <c r="D767" s="80"/>
      <c r="E767" s="80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</row>
    <row r="768" spans="1:20" ht="18" thickBot="1" x14ac:dyDescent="0.25">
      <c r="A768" s="5" t="s">
        <v>13</v>
      </c>
      <c r="B768" s="80"/>
      <c r="C768" s="80"/>
      <c r="D768" s="80"/>
      <c r="E768" s="80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</row>
    <row r="769" spans="1:25" ht="35" thickBot="1" x14ac:dyDescent="0.25">
      <c r="A769" s="16" t="s">
        <v>14</v>
      </c>
      <c r="B769" s="81"/>
      <c r="C769" s="81"/>
      <c r="D769" s="81"/>
      <c r="E769" s="81"/>
      <c r="F769" s="58">
        <v>21</v>
      </c>
      <c r="G769" s="58">
        <v>16</v>
      </c>
      <c r="H769" s="58">
        <v>14</v>
      </c>
      <c r="I769" s="58">
        <v>38</v>
      </c>
      <c r="J769" s="58">
        <v>33</v>
      </c>
      <c r="K769" s="58">
        <v>17</v>
      </c>
      <c r="L769" s="58">
        <v>40</v>
      </c>
      <c r="M769" s="58">
        <f t="shared" ref="M769:R769" si="452">SUM(M755:M761)</f>
        <v>33</v>
      </c>
      <c r="N769" s="58">
        <f t="shared" si="452"/>
        <v>24</v>
      </c>
      <c r="O769" s="58">
        <f t="shared" si="452"/>
        <v>16</v>
      </c>
      <c r="P769" s="58">
        <f t="shared" si="452"/>
        <v>11</v>
      </c>
      <c r="Q769" s="58">
        <f t="shared" si="452"/>
        <v>5</v>
      </c>
      <c r="R769" s="58">
        <f t="shared" si="452"/>
        <v>0</v>
      </c>
      <c r="S769" s="58">
        <f t="shared" ref="S769:T769" si="453">SUM(S755:S761)</f>
        <v>0</v>
      </c>
      <c r="T769" s="58">
        <f t="shared" si="453"/>
        <v>0</v>
      </c>
      <c r="U769" s="111" t="s">
        <v>71</v>
      </c>
      <c r="V769" s="111"/>
      <c r="W769" s="111"/>
      <c r="X769" s="111"/>
      <c r="Y769" s="111"/>
    </row>
    <row r="770" spans="1:25" ht="52" thickBot="1" x14ac:dyDescent="0.25">
      <c r="A770" s="16" t="s">
        <v>28</v>
      </c>
      <c r="B770" s="43"/>
      <c r="C770" s="71"/>
      <c r="D770" s="71"/>
      <c r="E770" s="71"/>
      <c r="F770" s="71"/>
      <c r="G770" s="59">
        <f t="shared" ref="G770:T770" si="454">((G769-F769)/F769)</f>
        <v>-0.23809523809523808</v>
      </c>
      <c r="H770" s="59">
        <f t="shared" si="454"/>
        <v>-0.125</v>
      </c>
      <c r="I770" s="59">
        <f t="shared" si="454"/>
        <v>1.7142857142857142</v>
      </c>
      <c r="J770" s="59">
        <f t="shared" si="454"/>
        <v>-0.13157894736842105</v>
      </c>
      <c r="K770" s="59">
        <f t="shared" si="454"/>
        <v>-0.48484848484848486</v>
      </c>
      <c r="L770" s="59">
        <f t="shared" si="454"/>
        <v>1.3529411764705883</v>
      </c>
      <c r="M770" s="59">
        <f t="shared" si="454"/>
        <v>-0.17499999999999999</v>
      </c>
      <c r="N770" s="59">
        <f t="shared" si="454"/>
        <v>-0.27272727272727271</v>
      </c>
      <c r="O770" s="59">
        <f t="shared" si="454"/>
        <v>-0.33333333333333331</v>
      </c>
      <c r="P770" s="59">
        <f t="shared" si="454"/>
        <v>-0.3125</v>
      </c>
      <c r="Q770" s="59">
        <f t="shared" si="454"/>
        <v>-0.54545454545454541</v>
      </c>
      <c r="R770" s="59">
        <f t="shared" si="454"/>
        <v>-1</v>
      </c>
      <c r="S770" s="59" t="e">
        <f t="shared" si="454"/>
        <v>#DIV/0!</v>
      </c>
      <c r="T770" s="59" t="e">
        <f t="shared" si="454"/>
        <v>#DIV/0!</v>
      </c>
    </row>
    <row r="771" spans="1:25" ht="69" thickBot="1" x14ac:dyDescent="0.25">
      <c r="A771" s="16" t="s">
        <v>16</v>
      </c>
      <c r="B771" s="59"/>
      <c r="C771" s="59"/>
      <c r="D771" s="59"/>
      <c r="E771" s="59"/>
      <c r="F771" s="59"/>
      <c r="G771" s="59"/>
      <c r="H771" s="59"/>
      <c r="I771" s="59"/>
      <c r="J771" s="59"/>
      <c r="K771" s="59">
        <f t="shared" ref="K771:T771" si="455">(K769-F769)/F769</f>
        <v>-0.19047619047619047</v>
      </c>
      <c r="L771" s="59">
        <f t="shared" si="455"/>
        <v>1.5</v>
      </c>
      <c r="M771" s="59">
        <f t="shared" si="455"/>
        <v>1.3571428571428572</v>
      </c>
      <c r="N771" s="59">
        <f t="shared" si="455"/>
        <v>-0.36842105263157893</v>
      </c>
      <c r="O771" s="59">
        <f t="shared" si="455"/>
        <v>-0.51515151515151514</v>
      </c>
      <c r="P771" s="59">
        <f t="shared" si="455"/>
        <v>-0.35294117647058826</v>
      </c>
      <c r="Q771" s="59">
        <f t="shared" si="455"/>
        <v>-0.875</v>
      </c>
      <c r="R771" s="59">
        <f t="shared" si="455"/>
        <v>-1</v>
      </c>
      <c r="S771" s="59">
        <f t="shared" si="455"/>
        <v>-1</v>
      </c>
      <c r="T771" s="59">
        <f t="shared" si="455"/>
        <v>-1</v>
      </c>
    </row>
    <row r="772" spans="1:25" ht="86" thickBot="1" x14ac:dyDescent="0.25">
      <c r="A772" s="16" t="s">
        <v>17</v>
      </c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</row>
    <row r="773" spans="1:25" ht="35" thickBot="1" x14ac:dyDescent="0.25">
      <c r="A773" s="16" t="s">
        <v>18</v>
      </c>
      <c r="B773" s="82">
        <v>947</v>
      </c>
      <c r="C773" s="82">
        <v>877</v>
      </c>
      <c r="D773" s="82">
        <v>823</v>
      </c>
      <c r="E773" s="82">
        <v>796</v>
      </c>
      <c r="F773" s="82">
        <v>763</v>
      </c>
      <c r="G773" s="29">
        <v>746</v>
      </c>
      <c r="H773" s="29">
        <v>716</v>
      </c>
      <c r="I773" s="29">
        <v>695</v>
      </c>
      <c r="J773" s="29">
        <v>655</v>
      </c>
      <c r="K773" s="29">
        <v>624</v>
      </c>
      <c r="L773" s="29">
        <v>616</v>
      </c>
      <c r="M773" s="29">
        <v>564</v>
      </c>
      <c r="N773" s="29">
        <v>554</v>
      </c>
      <c r="O773" s="29">
        <v>543</v>
      </c>
      <c r="P773" s="29">
        <v>544</v>
      </c>
      <c r="Q773" s="29">
        <v>476</v>
      </c>
      <c r="R773" s="29">
        <v>467</v>
      </c>
      <c r="S773" s="29">
        <v>444</v>
      </c>
      <c r="T773" s="29">
        <v>445</v>
      </c>
    </row>
    <row r="774" spans="1:25" ht="69" thickBot="1" x14ac:dyDescent="0.25">
      <c r="A774" s="16" t="s">
        <v>19</v>
      </c>
      <c r="B774" s="54"/>
      <c r="C774" s="59">
        <f t="shared" ref="C774:T774" si="456">(C773-B773)/B773</f>
        <v>-7.3917634635691662E-2</v>
      </c>
      <c r="D774" s="59">
        <f t="shared" si="456"/>
        <v>-6.1573546180159637E-2</v>
      </c>
      <c r="E774" s="59">
        <f t="shared" si="456"/>
        <v>-3.2806804374240585E-2</v>
      </c>
      <c r="F774" s="59">
        <f t="shared" si="456"/>
        <v>-4.1457286432160803E-2</v>
      </c>
      <c r="G774" s="59">
        <f t="shared" si="456"/>
        <v>-2.2280471821756225E-2</v>
      </c>
      <c r="H774" s="59">
        <f t="shared" si="456"/>
        <v>-4.0214477211796246E-2</v>
      </c>
      <c r="I774" s="59">
        <f t="shared" si="456"/>
        <v>-2.9329608938547486E-2</v>
      </c>
      <c r="J774" s="59">
        <f t="shared" si="456"/>
        <v>-5.7553956834532377E-2</v>
      </c>
      <c r="K774" s="59">
        <f t="shared" si="456"/>
        <v>-4.732824427480916E-2</v>
      </c>
      <c r="L774" s="59">
        <f t="shared" si="456"/>
        <v>-1.282051282051282E-2</v>
      </c>
      <c r="M774" s="59">
        <f t="shared" si="456"/>
        <v>-8.4415584415584416E-2</v>
      </c>
      <c r="N774" s="59">
        <f t="shared" si="456"/>
        <v>-1.7730496453900711E-2</v>
      </c>
      <c r="O774" s="59">
        <f t="shared" si="456"/>
        <v>-1.9855595667870037E-2</v>
      </c>
      <c r="P774" s="59">
        <f t="shared" si="456"/>
        <v>1.841620626151013E-3</v>
      </c>
      <c r="Q774" s="59">
        <f t="shared" si="456"/>
        <v>-0.125</v>
      </c>
      <c r="R774" s="59">
        <f t="shared" si="456"/>
        <v>-1.8907563025210083E-2</v>
      </c>
      <c r="S774" s="59">
        <f t="shared" si="456"/>
        <v>-4.9250535331905779E-2</v>
      </c>
      <c r="T774" s="59">
        <f t="shared" si="456"/>
        <v>2.2522522522522522E-3</v>
      </c>
    </row>
    <row r="775" spans="1:25" ht="69" thickBot="1" x14ac:dyDescent="0.25">
      <c r="A775" s="16" t="s">
        <v>20</v>
      </c>
      <c r="B775" s="54"/>
      <c r="C775" s="71"/>
      <c r="D775" s="71"/>
      <c r="E775" s="71"/>
      <c r="F775" s="71"/>
      <c r="G775" s="59">
        <f t="shared" ref="G775:T775" si="457">(G773-B773)/B773</f>
        <v>-0.21224920802534319</v>
      </c>
      <c r="H775" s="59">
        <f t="shared" si="457"/>
        <v>-0.18358038768529075</v>
      </c>
      <c r="I775" s="59">
        <f t="shared" si="457"/>
        <v>-0.15552855407047386</v>
      </c>
      <c r="J775" s="59">
        <f t="shared" si="457"/>
        <v>-0.17713567839195979</v>
      </c>
      <c r="K775" s="59">
        <f t="shared" si="457"/>
        <v>-0.18217562254259501</v>
      </c>
      <c r="L775" s="59">
        <f t="shared" si="457"/>
        <v>-0.17426273458445041</v>
      </c>
      <c r="M775" s="59">
        <f t="shared" si="457"/>
        <v>-0.21229050279329609</v>
      </c>
      <c r="N775" s="59">
        <f t="shared" si="457"/>
        <v>-0.20287769784172663</v>
      </c>
      <c r="O775" s="59">
        <f t="shared" si="457"/>
        <v>-0.17099236641221374</v>
      </c>
      <c r="P775" s="59">
        <f t="shared" si="457"/>
        <v>-0.12820512820512819</v>
      </c>
      <c r="Q775" s="59">
        <f t="shared" si="457"/>
        <v>-0.22727272727272727</v>
      </c>
      <c r="R775" s="59">
        <f t="shared" si="457"/>
        <v>-0.17198581560283688</v>
      </c>
      <c r="S775" s="59">
        <f t="shared" si="457"/>
        <v>-0.19855595667870035</v>
      </c>
      <c r="T775" s="59">
        <f t="shared" si="457"/>
        <v>-0.18047882136279927</v>
      </c>
    </row>
    <row r="776" spans="1:25" ht="86" thickBot="1" x14ac:dyDescent="0.25">
      <c r="A776" s="16" t="s">
        <v>21</v>
      </c>
      <c r="B776" s="54"/>
      <c r="C776" s="71"/>
      <c r="D776" s="71"/>
      <c r="E776" s="71"/>
      <c r="F776" s="71"/>
      <c r="G776" s="59"/>
      <c r="H776" s="59"/>
      <c r="I776" s="59"/>
      <c r="J776" s="59"/>
      <c r="K776" s="59"/>
      <c r="L776" s="59">
        <f t="shared" ref="L776:T776" si="458">(L773-B773)/B773</f>
        <v>-0.34952481520591339</v>
      </c>
      <c r="M776" s="59">
        <f t="shared" si="458"/>
        <v>-0.35689851767388825</v>
      </c>
      <c r="N776" s="59">
        <f t="shared" si="458"/>
        <v>-0.32685297691373028</v>
      </c>
      <c r="O776" s="59">
        <f t="shared" si="458"/>
        <v>-0.31783919597989951</v>
      </c>
      <c r="P776" s="59">
        <f t="shared" si="458"/>
        <v>-0.28702490170380079</v>
      </c>
      <c r="Q776" s="59">
        <f t="shared" si="458"/>
        <v>-0.36193029490616624</v>
      </c>
      <c r="R776" s="59">
        <f t="shared" si="458"/>
        <v>-0.3477653631284916</v>
      </c>
      <c r="S776" s="59">
        <f t="shared" si="458"/>
        <v>-0.36115107913669064</v>
      </c>
      <c r="T776" s="59">
        <f t="shared" si="458"/>
        <v>-0.32061068702290074</v>
      </c>
    </row>
    <row r="777" spans="1:25" ht="52" thickBot="1" x14ac:dyDescent="0.25">
      <c r="A777" s="16" t="s">
        <v>22</v>
      </c>
      <c r="B777" s="71"/>
      <c r="C777" s="71"/>
      <c r="D777" s="71"/>
      <c r="E777" s="71"/>
      <c r="F777" s="59">
        <f t="shared" ref="F777:M777" si="459">F769/F773</f>
        <v>2.7522935779816515E-2</v>
      </c>
      <c r="G777" s="59">
        <f t="shared" si="459"/>
        <v>2.1447721179624665E-2</v>
      </c>
      <c r="H777" s="59">
        <f t="shared" si="459"/>
        <v>1.9553072625698324E-2</v>
      </c>
      <c r="I777" s="59">
        <f t="shared" si="459"/>
        <v>5.4676258992805753E-2</v>
      </c>
      <c r="J777" s="59">
        <f t="shared" si="459"/>
        <v>5.0381679389312976E-2</v>
      </c>
      <c r="K777" s="59">
        <f t="shared" si="459"/>
        <v>2.7243589743589744E-2</v>
      </c>
      <c r="L777" s="59">
        <f t="shared" si="459"/>
        <v>6.4935064935064929E-2</v>
      </c>
      <c r="M777" s="59">
        <f t="shared" si="459"/>
        <v>5.8510638297872342E-2</v>
      </c>
      <c r="N777" s="59">
        <f t="shared" ref="N777:O777" si="460">N769/N773</f>
        <v>4.3321299638989168E-2</v>
      </c>
      <c r="O777" s="59">
        <f t="shared" si="460"/>
        <v>2.9465930018416207E-2</v>
      </c>
      <c r="P777" s="59">
        <f t="shared" ref="P777:Q777" si="461">P769/P773</f>
        <v>2.0220588235294119E-2</v>
      </c>
      <c r="Q777" s="59">
        <f t="shared" si="461"/>
        <v>1.050420168067227E-2</v>
      </c>
      <c r="R777" s="59">
        <f t="shared" ref="R777:S777" si="462">R769/R773</f>
        <v>0</v>
      </c>
      <c r="S777" s="59">
        <f t="shared" si="462"/>
        <v>0</v>
      </c>
      <c r="T777" s="59">
        <f t="shared" ref="T777" si="463">T769/T773</f>
        <v>0</v>
      </c>
    </row>
    <row r="778" spans="1:25" ht="69" thickBot="1" x14ac:dyDescent="0.25">
      <c r="A778" s="16" t="s">
        <v>23</v>
      </c>
      <c r="B778" s="59"/>
      <c r="C778" s="59"/>
      <c r="D778" s="59"/>
      <c r="E778" s="59"/>
      <c r="F778" s="59"/>
      <c r="G778" s="59">
        <f t="shared" ref="G778:K778" si="464">(G777-F777)</f>
        <v>-6.07521460019185E-3</v>
      </c>
      <c r="H778" s="59">
        <f t="shared" si="464"/>
        <v>-1.8946485539263411E-3</v>
      </c>
      <c r="I778" s="59">
        <f t="shared" si="464"/>
        <v>3.5123186367107428E-2</v>
      </c>
      <c r="J778" s="59">
        <f t="shared" si="464"/>
        <v>-4.2945796034927763E-3</v>
      </c>
      <c r="K778" s="59">
        <f t="shared" si="464"/>
        <v>-2.3138089645723232E-2</v>
      </c>
      <c r="L778" s="59">
        <f t="shared" ref="L778:T778" si="465">(L777-K777)</f>
        <v>3.7691475191475185E-2</v>
      </c>
      <c r="M778" s="59">
        <f t="shared" si="465"/>
        <v>-6.4244266371925873E-3</v>
      </c>
      <c r="N778" s="59">
        <f t="shared" si="465"/>
        <v>-1.5189338658883174E-2</v>
      </c>
      <c r="O778" s="59">
        <f t="shared" si="465"/>
        <v>-1.385536962057296E-2</v>
      </c>
      <c r="P778" s="59">
        <f t="shared" si="465"/>
        <v>-9.2453417831220887E-3</v>
      </c>
      <c r="Q778" s="59">
        <f t="shared" si="465"/>
        <v>-9.7163865546218489E-3</v>
      </c>
      <c r="R778" s="59">
        <f t="shared" si="465"/>
        <v>-1.050420168067227E-2</v>
      </c>
      <c r="S778" s="59">
        <f t="shared" si="465"/>
        <v>0</v>
      </c>
      <c r="T778" s="59">
        <f t="shared" si="465"/>
        <v>0</v>
      </c>
    </row>
    <row r="779" spans="1:25" ht="69" thickBot="1" x14ac:dyDescent="0.25">
      <c r="A779" s="16" t="s">
        <v>24</v>
      </c>
      <c r="B779" s="59"/>
      <c r="C779" s="59"/>
      <c r="D779" s="59"/>
      <c r="E779" s="59"/>
      <c r="F779" s="59"/>
      <c r="G779" s="59"/>
      <c r="H779" s="59"/>
      <c r="I779" s="59"/>
      <c r="J779" s="59"/>
      <c r="K779" s="59">
        <f t="shared" ref="K779:T779" si="466">K777-F777</f>
        <v>-2.7934603622677134E-4</v>
      </c>
      <c r="L779" s="59">
        <f t="shared" si="466"/>
        <v>4.3487343755440264E-2</v>
      </c>
      <c r="M779" s="59">
        <f t="shared" si="466"/>
        <v>3.8957565672174017E-2</v>
      </c>
      <c r="N779" s="59">
        <f t="shared" si="466"/>
        <v>-1.1354959353816585E-2</v>
      </c>
      <c r="O779" s="59">
        <f t="shared" si="466"/>
        <v>-2.0915749370896769E-2</v>
      </c>
      <c r="P779" s="59">
        <f t="shared" si="466"/>
        <v>-7.0230015082956253E-3</v>
      </c>
      <c r="Q779" s="59">
        <f t="shared" si="466"/>
        <v>-5.4430863254392656E-2</v>
      </c>
      <c r="R779" s="59">
        <f t="shared" si="466"/>
        <v>-5.8510638297872342E-2</v>
      </c>
      <c r="S779" s="59">
        <f t="shared" si="466"/>
        <v>-4.3321299638989168E-2</v>
      </c>
      <c r="T779" s="59">
        <f t="shared" si="466"/>
        <v>-2.9465930018416207E-2</v>
      </c>
    </row>
    <row r="783" spans="1:25" ht="16" x14ac:dyDescent="0.2">
      <c r="A783" s="40" t="s">
        <v>73</v>
      </c>
      <c r="B783" s="41"/>
      <c r="C783" s="41"/>
      <c r="D783" s="41"/>
      <c r="E783" s="41"/>
      <c r="F783" s="41"/>
      <c r="G783" s="41"/>
      <c r="H783" s="42"/>
      <c r="I783" s="41"/>
      <c r="J783" s="41"/>
      <c r="K783" s="41"/>
      <c r="L783" s="41"/>
      <c r="M783" s="42"/>
      <c r="N783" s="42"/>
    </row>
    <row r="784" spans="1:25" ht="17" thickBo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20" ht="18" thickBot="1" x14ac:dyDescent="0.25">
      <c r="A785" s="10"/>
      <c r="B785" s="10" t="s">
        <v>0</v>
      </c>
      <c r="C785" s="10" t="s">
        <v>1</v>
      </c>
      <c r="D785" s="10" t="s">
        <v>2</v>
      </c>
      <c r="E785" s="10" t="s">
        <v>3</v>
      </c>
      <c r="F785" s="10" t="s">
        <v>4</v>
      </c>
      <c r="G785" s="10" t="s">
        <v>5</v>
      </c>
      <c r="H785" s="10" t="s">
        <v>6</v>
      </c>
      <c r="I785" s="10" t="s">
        <v>7</v>
      </c>
      <c r="J785" s="10" t="s">
        <v>8</v>
      </c>
      <c r="K785" s="10" t="s">
        <v>9</v>
      </c>
      <c r="L785" s="10" t="s">
        <v>10</v>
      </c>
      <c r="M785" s="10" t="s">
        <v>30</v>
      </c>
      <c r="N785" s="10" t="s">
        <v>36</v>
      </c>
      <c r="O785" s="10" t="s">
        <v>39</v>
      </c>
      <c r="P785" s="10" t="s">
        <v>40</v>
      </c>
      <c r="Q785" s="10" t="s">
        <v>41</v>
      </c>
      <c r="R785" s="10" t="s">
        <v>42</v>
      </c>
      <c r="S785" s="10" t="s">
        <v>43</v>
      </c>
      <c r="T785" s="10" t="s">
        <v>46</v>
      </c>
    </row>
    <row r="786" spans="1:20" ht="18" thickBot="1" x14ac:dyDescent="0.25">
      <c r="A786" s="5" t="s">
        <v>11</v>
      </c>
      <c r="B786" s="46">
        <v>18</v>
      </c>
      <c r="C786" s="46">
        <v>12</v>
      </c>
      <c r="D786" s="46">
        <v>14</v>
      </c>
      <c r="E786" s="46">
        <v>22</v>
      </c>
      <c r="F786" s="55">
        <v>22</v>
      </c>
      <c r="G786" s="55">
        <v>22</v>
      </c>
      <c r="H786" s="55">
        <v>22</v>
      </c>
      <c r="I786" s="55">
        <v>21</v>
      </c>
      <c r="J786" s="55">
        <v>21</v>
      </c>
      <c r="K786" s="55">
        <v>20</v>
      </c>
      <c r="L786" s="55">
        <v>25</v>
      </c>
      <c r="M786" s="55">
        <v>19</v>
      </c>
      <c r="N786" s="55">
        <v>29</v>
      </c>
      <c r="O786" s="55">
        <v>27</v>
      </c>
      <c r="P786" s="55">
        <v>35</v>
      </c>
      <c r="Q786" s="55">
        <v>28</v>
      </c>
      <c r="R786" s="55">
        <v>18</v>
      </c>
      <c r="S786" s="55">
        <v>20</v>
      </c>
      <c r="T786" s="103">
        <v>18</v>
      </c>
    </row>
    <row r="787" spans="1:20" ht="17" thickBot="1" x14ac:dyDescent="0.25">
      <c r="A787" s="5">
        <v>1</v>
      </c>
      <c r="B787" s="46">
        <v>18</v>
      </c>
      <c r="C787" s="46">
        <v>20</v>
      </c>
      <c r="D787" s="46">
        <v>14</v>
      </c>
      <c r="E787" s="46">
        <v>15</v>
      </c>
      <c r="F787" s="55">
        <v>21</v>
      </c>
      <c r="G787" s="55">
        <v>22</v>
      </c>
      <c r="H787" s="55">
        <v>23</v>
      </c>
      <c r="I787" s="55">
        <v>20</v>
      </c>
      <c r="J787" s="55">
        <v>20</v>
      </c>
      <c r="K787" s="55">
        <v>21</v>
      </c>
      <c r="L787" s="55">
        <v>24</v>
      </c>
      <c r="M787" s="55">
        <v>24</v>
      </c>
      <c r="N787" s="55">
        <v>22</v>
      </c>
      <c r="O787" s="55">
        <v>30</v>
      </c>
      <c r="P787" s="55">
        <v>23</v>
      </c>
      <c r="Q787" s="101">
        <v>34</v>
      </c>
      <c r="R787" s="101">
        <v>25</v>
      </c>
      <c r="S787" s="101">
        <v>19</v>
      </c>
      <c r="T787" s="118">
        <v>18</v>
      </c>
    </row>
    <row r="788" spans="1:20" ht="17" thickBot="1" x14ac:dyDescent="0.25">
      <c r="A788" s="5">
        <v>2</v>
      </c>
      <c r="B788" s="46">
        <v>17</v>
      </c>
      <c r="C788" s="46">
        <v>15</v>
      </c>
      <c r="D788" s="46">
        <v>20</v>
      </c>
      <c r="E788" s="46">
        <v>11</v>
      </c>
      <c r="F788" s="55">
        <v>16</v>
      </c>
      <c r="G788" s="55">
        <v>23</v>
      </c>
      <c r="H788" s="55">
        <v>20</v>
      </c>
      <c r="I788" s="55">
        <v>20</v>
      </c>
      <c r="J788" s="55">
        <v>17</v>
      </c>
      <c r="K788" s="55">
        <v>18</v>
      </c>
      <c r="L788" s="55">
        <v>24</v>
      </c>
      <c r="M788" s="55">
        <v>21</v>
      </c>
      <c r="N788" s="55">
        <v>19</v>
      </c>
      <c r="O788" s="55">
        <v>23</v>
      </c>
      <c r="P788" s="55">
        <v>26</v>
      </c>
      <c r="Q788" s="101">
        <v>22</v>
      </c>
      <c r="R788" s="101">
        <v>35</v>
      </c>
      <c r="S788" s="101">
        <v>23</v>
      </c>
      <c r="T788" s="118">
        <v>17</v>
      </c>
    </row>
    <row r="789" spans="1:20" ht="17" thickBot="1" x14ac:dyDescent="0.25">
      <c r="A789" s="5">
        <v>3</v>
      </c>
      <c r="B789" s="46">
        <v>20</v>
      </c>
      <c r="C789" s="46">
        <v>12</v>
      </c>
      <c r="D789" s="46">
        <v>10</v>
      </c>
      <c r="E789" s="46">
        <v>14</v>
      </c>
      <c r="F789" s="55">
        <v>10</v>
      </c>
      <c r="G789" s="55">
        <v>17</v>
      </c>
      <c r="H789" s="55">
        <v>17</v>
      </c>
      <c r="I789" s="55">
        <v>16</v>
      </c>
      <c r="J789" s="55">
        <v>14</v>
      </c>
      <c r="K789" s="55">
        <v>15</v>
      </c>
      <c r="L789" s="55">
        <v>17</v>
      </c>
      <c r="M789" s="55">
        <v>23</v>
      </c>
      <c r="N789" s="55">
        <v>20</v>
      </c>
      <c r="O789" s="55">
        <v>19</v>
      </c>
      <c r="P789" s="55">
        <v>23</v>
      </c>
      <c r="Q789" s="101">
        <v>22</v>
      </c>
      <c r="R789" s="101">
        <v>18</v>
      </c>
      <c r="S789" s="101">
        <v>30</v>
      </c>
      <c r="T789" s="118">
        <v>23</v>
      </c>
    </row>
    <row r="790" spans="1:20" ht="17" thickBot="1" x14ac:dyDescent="0.25">
      <c r="A790" s="5">
        <v>4</v>
      </c>
      <c r="B790" s="46">
        <v>13</v>
      </c>
      <c r="C790" s="46">
        <v>16</v>
      </c>
      <c r="D790" s="46">
        <v>14</v>
      </c>
      <c r="E790" s="46">
        <v>10</v>
      </c>
      <c r="F790" s="55">
        <v>11</v>
      </c>
      <c r="G790" s="55">
        <v>10</v>
      </c>
      <c r="H790" s="55">
        <v>14</v>
      </c>
      <c r="I790" s="55">
        <v>16</v>
      </c>
      <c r="J790" s="55">
        <v>16</v>
      </c>
      <c r="K790" s="55">
        <v>11</v>
      </c>
      <c r="L790" s="55">
        <v>17</v>
      </c>
      <c r="M790" s="55">
        <v>15</v>
      </c>
      <c r="N790" s="55">
        <v>22</v>
      </c>
      <c r="O790" s="55">
        <v>20</v>
      </c>
      <c r="P790" s="55">
        <v>16</v>
      </c>
      <c r="Q790" s="101">
        <v>20</v>
      </c>
      <c r="R790" s="101">
        <v>22</v>
      </c>
      <c r="S790" s="101">
        <v>16</v>
      </c>
      <c r="T790" s="118">
        <v>27</v>
      </c>
    </row>
    <row r="791" spans="1:20" ht="17" thickBot="1" x14ac:dyDescent="0.25">
      <c r="A791" s="5">
        <v>5</v>
      </c>
      <c r="B791" s="46">
        <v>15</v>
      </c>
      <c r="C791" s="46">
        <v>13</v>
      </c>
      <c r="D791" s="46">
        <v>15</v>
      </c>
      <c r="E791" s="46">
        <v>11</v>
      </c>
      <c r="F791" s="46" t="s">
        <v>29</v>
      </c>
      <c r="G791" s="55">
        <v>11</v>
      </c>
      <c r="H791" s="46" t="s">
        <v>29</v>
      </c>
      <c r="I791" s="55">
        <v>11</v>
      </c>
      <c r="J791" s="55">
        <v>16</v>
      </c>
      <c r="K791" s="55">
        <v>15</v>
      </c>
      <c r="L791" s="55">
        <v>10</v>
      </c>
      <c r="M791" s="55">
        <v>15</v>
      </c>
      <c r="N791" s="55">
        <v>14</v>
      </c>
      <c r="O791" s="55">
        <v>20</v>
      </c>
      <c r="P791" s="55">
        <v>19</v>
      </c>
      <c r="Q791" s="101">
        <v>15</v>
      </c>
      <c r="R791" s="101">
        <v>21</v>
      </c>
      <c r="S791" s="101">
        <v>20</v>
      </c>
      <c r="T791" s="118">
        <v>15</v>
      </c>
    </row>
    <row r="792" spans="1:20" ht="17" thickBot="1" x14ac:dyDescent="0.25">
      <c r="A792" s="5">
        <v>6</v>
      </c>
      <c r="B792" s="46">
        <v>17</v>
      </c>
      <c r="C792" s="46">
        <v>14</v>
      </c>
      <c r="D792" s="46" t="s">
        <v>29</v>
      </c>
      <c r="E792" s="46">
        <v>15</v>
      </c>
      <c r="F792" s="55">
        <v>12</v>
      </c>
      <c r="G792" s="46" t="s">
        <v>29</v>
      </c>
      <c r="H792" s="55">
        <v>11</v>
      </c>
      <c r="I792" s="46" t="s">
        <v>29</v>
      </c>
      <c r="J792" s="55">
        <v>10</v>
      </c>
      <c r="K792" s="55">
        <v>15</v>
      </c>
      <c r="L792" s="55">
        <v>14</v>
      </c>
      <c r="M792" s="55">
        <v>9</v>
      </c>
      <c r="N792" s="55">
        <v>15</v>
      </c>
      <c r="O792" s="55">
        <v>14</v>
      </c>
      <c r="P792" s="55">
        <v>18</v>
      </c>
      <c r="Q792" s="101">
        <v>17</v>
      </c>
      <c r="R792" s="101">
        <v>14</v>
      </c>
      <c r="S792" s="101">
        <v>19</v>
      </c>
      <c r="T792" s="118">
        <v>18</v>
      </c>
    </row>
    <row r="793" spans="1:20" ht="17" thickBot="1" x14ac:dyDescent="0.25">
      <c r="A793" s="5">
        <v>7</v>
      </c>
      <c r="B793" s="46">
        <v>10</v>
      </c>
      <c r="C793" s="46">
        <v>16</v>
      </c>
      <c r="D793" s="46">
        <v>11</v>
      </c>
      <c r="E793" s="46" t="s">
        <v>29</v>
      </c>
      <c r="F793" s="55">
        <v>12</v>
      </c>
      <c r="G793" s="55">
        <v>10</v>
      </c>
      <c r="H793" s="46" t="s">
        <v>29</v>
      </c>
      <c r="I793" s="55">
        <v>11</v>
      </c>
      <c r="J793" s="46" t="s">
        <v>29</v>
      </c>
      <c r="K793" s="46" t="s">
        <v>29</v>
      </c>
      <c r="L793" s="55">
        <v>13</v>
      </c>
      <c r="M793" s="55">
        <v>13</v>
      </c>
      <c r="N793" s="55">
        <v>10</v>
      </c>
      <c r="O793" s="55">
        <v>15</v>
      </c>
      <c r="P793" s="55">
        <v>12</v>
      </c>
      <c r="Q793" s="101">
        <v>17</v>
      </c>
      <c r="R793" s="101">
        <v>18</v>
      </c>
      <c r="S793" s="101">
        <v>13</v>
      </c>
      <c r="T793" s="118">
        <v>17</v>
      </c>
    </row>
    <row r="794" spans="1:20" ht="17" thickBot="1" x14ac:dyDescent="0.25">
      <c r="A794" s="5">
        <v>8</v>
      </c>
      <c r="B794" s="46" t="s">
        <v>29</v>
      </c>
      <c r="C794" s="46">
        <v>10</v>
      </c>
      <c r="D794" s="46">
        <v>16</v>
      </c>
      <c r="E794" s="46">
        <v>11</v>
      </c>
      <c r="F794" s="46" t="s">
        <v>29</v>
      </c>
      <c r="G794" s="46" t="s">
        <v>29</v>
      </c>
      <c r="H794" s="55">
        <v>10</v>
      </c>
      <c r="I794" s="46" t="s">
        <v>29</v>
      </c>
      <c r="J794" s="46" t="s">
        <v>29</v>
      </c>
      <c r="K794" s="46" t="s">
        <v>29</v>
      </c>
      <c r="L794" s="46" t="s">
        <v>29</v>
      </c>
      <c r="M794" s="46">
        <v>11</v>
      </c>
      <c r="N794" s="46">
        <v>12</v>
      </c>
      <c r="O794" s="46">
        <v>11</v>
      </c>
      <c r="P794" s="46">
        <v>14</v>
      </c>
      <c r="Q794" s="101">
        <v>13</v>
      </c>
      <c r="R794" s="101">
        <v>16</v>
      </c>
      <c r="S794" s="101">
        <v>16</v>
      </c>
      <c r="T794" s="118">
        <v>12</v>
      </c>
    </row>
    <row r="795" spans="1:20" ht="18" thickBot="1" x14ac:dyDescent="0.25">
      <c r="A795" s="5">
        <v>9</v>
      </c>
      <c r="B795" s="46" t="s">
        <v>29</v>
      </c>
      <c r="C795" s="46" t="s">
        <v>29</v>
      </c>
      <c r="D795" s="46" t="s">
        <v>29</v>
      </c>
      <c r="E795" s="46">
        <v>15</v>
      </c>
      <c r="F795" s="55">
        <v>11</v>
      </c>
      <c r="G795" s="46" t="s">
        <v>29</v>
      </c>
      <c r="H795" s="55">
        <v>11</v>
      </c>
      <c r="I795" s="46" t="s">
        <v>29</v>
      </c>
      <c r="J795" s="46" t="s">
        <v>29</v>
      </c>
      <c r="K795" s="55">
        <v>10</v>
      </c>
      <c r="L795" s="55" t="s">
        <v>12</v>
      </c>
      <c r="M795" s="55" t="s">
        <v>27</v>
      </c>
      <c r="N795" s="55">
        <v>11</v>
      </c>
      <c r="O795" s="55">
        <v>11</v>
      </c>
      <c r="P795" s="55">
        <v>10</v>
      </c>
      <c r="Q795" s="101">
        <v>14</v>
      </c>
      <c r="R795" s="101">
        <v>12</v>
      </c>
      <c r="S795" s="101">
        <v>12</v>
      </c>
      <c r="T795" s="118">
        <v>14</v>
      </c>
    </row>
    <row r="796" spans="1:20" ht="18" thickBot="1" x14ac:dyDescent="0.25">
      <c r="A796" s="5">
        <v>10</v>
      </c>
      <c r="B796" s="46">
        <v>16</v>
      </c>
      <c r="C796" s="46" t="s">
        <v>29</v>
      </c>
      <c r="D796" s="46" t="s">
        <v>29</v>
      </c>
      <c r="E796" s="46" t="s">
        <v>29</v>
      </c>
      <c r="F796" s="55">
        <v>15</v>
      </c>
      <c r="G796" s="55">
        <v>11</v>
      </c>
      <c r="H796" s="46" t="s">
        <v>29</v>
      </c>
      <c r="I796" s="46" t="s">
        <v>29</v>
      </c>
      <c r="J796" s="46" t="s">
        <v>29</v>
      </c>
      <c r="K796" s="46" t="s">
        <v>29</v>
      </c>
      <c r="L796" s="55">
        <v>10</v>
      </c>
      <c r="M796" s="55" t="s">
        <v>27</v>
      </c>
      <c r="N796" s="55">
        <v>7</v>
      </c>
      <c r="O796" s="55">
        <v>9</v>
      </c>
      <c r="P796" s="55">
        <v>10</v>
      </c>
      <c r="Q796" s="101">
        <v>9</v>
      </c>
      <c r="R796" s="101">
        <v>11</v>
      </c>
      <c r="S796" s="101">
        <v>6</v>
      </c>
      <c r="T796" s="118">
        <v>12</v>
      </c>
    </row>
    <row r="797" spans="1:20" ht="17" thickBot="1" x14ac:dyDescent="0.25">
      <c r="A797" s="5">
        <v>11</v>
      </c>
      <c r="B797" s="46">
        <v>13</v>
      </c>
      <c r="C797" s="46">
        <v>15</v>
      </c>
      <c r="D797" s="46" t="s">
        <v>29</v>
      </c>
      <c r="E797" s="46" t="s">
        <v>29</v>
      </c>
      <c r="F797" s="46" t="s">
        <v>29</v>
      </c>
      <c r="G797" s="55">
        <v>10</v>
      </c>
      <c r="H797" s="55">
        <v>11</v>
      </c>
      <c r="I797" s="46" t="s">
        <v>29</v>
      </c>
      <c r="J797" s="46" t="s">
        <v>29</v>
      </c>
      <c r="K797" s="46" t="s">
        <v>29</v>
      </c>
      <c r="L797" s="46" t="s">
        <v>29</v>
      </c>
      <c r="M797" s="46">
        <v>9</v>
      </c>
      <c r="N797" s="46">
        <v>5</v>
      </c>
      <c r="O797" s="46">
        <v>7</v>
      </c>
      <c r="P797" s="46">
        <v>10</v>
      </c>
      <c r="Q797" s="101">
        <v>9</v>
      </c>
      <c r="R797" s="101">
        <v>6</v>
      </c>
      <c r="S797" s="101">
        <v>10</v>
      </c>
      <c r="T797" s="118">
        <v>6</v>
      </c>
    </row>
    <row r="798" spans="1:20" ht="17" thickBot="1" x14ac:dyDescent="0.25">
      <c r="A798" s="5">
        <v>12</v>
      </c>
      <c r="B798" s="46">
        <v>11</v>
      </c>
      <c r="C798" s="46">
        <v>13</v>
      </c>
      <c r="D798" s="46">
        <v>16</v>
      </c>
      <c r="E798" s="46" t="s">
        <v>29</v>
      </c>
      <c r="F798" s="46" t="s">
        <v>29</v>
      </c>
      <c r="G798" s="46" t="s">
        <v>29</v>
      </c>
      <c r="H798" s="55">
        <v>10</v>
      </c>
      <c r="I798" s="55">
        <v>10</v>
      </c>
      <c r="J798" s="46" t="s">
        <v>29</v>
      </c>
      <c r="K798" s="46" t="s">
        <v>29</v>
      </c>
      <c r="L798" s="46" t="s">
        <v>29</v>
      </c>
      <c r="M798" s="46">
        <v>6</v>
      </c>
      <c r="N798" s="46">
        <v>10</v>
      </c>
      <c r="O798" s="46">
        <v>5</v>
      </c>
      <c r="P798" s="46">
        <v>6</v>
      </c>
      <c r="Q798" s="101">
        <v>10</v>
      </c>
      <c r="R798" s="101">
        <v>8</v>
      </c>
      <c r="S798" s="101">
        <v>6</v>
      </c>
      <c r="T798" s="118">
        <v>8</v>
      </c>
    </row>
    <row r="799" spans="1:20" ht="18" thickBot="1" x14ac:dyDescent="0.25">
      <c r="A799" s="5" t="s">
        <v>13</v>
      </c>
      <c r="B799" s="46"/>
      <c r="C799" s="46"/>
      <c r="D799" s="46"/>
      <c r="E799" s="46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119"/>
    </row>
    <row r="800" spans="1:20" ht="35" thickBot="1" x14ac:dyDescent="0.25">
      <c r="A800" s="16" t="s">
        <v>14</v>
      </c>
      <c r="B800" s="58">
        <v>184</v>
      </c>
      <c r="C800" s="58">
        <v>170</v>
      </c>
      <c r="D800" s="58">
        <v>157</v>
      </c>
      <c r="E800" s="58">
        <v>152</v>
      </c>
      <c r="F800" s="58">
        <v>158</v>
      </c>
      <c r="G800" s="58">
        <v>168</v>
      </c>
      <c r="H800" s="58">
        <v>174</v>
      </c>
      <c r="I800" s="58">
        <v>165</v>
      </c>
      <c r="J800" s="58">
        <v>162</v>
      </c>
      <c r="K800" s="58">
        <v>161</v>
      </c>
      <c r="L800" s="58">
        <v>176</v>
      </c>
      <c r="M800" s="58">
        <f t="shared" ref="M800:R800" si="467">SUM(M786:M798)</f>
        <v>165</v>
      </c>
      <c r="N800" s="58">
        <f t="shared" si="467"/>
        <v>196</v>
      </c>
      <c r="O800" s="58">
        <f t="shared" si="467"/>
        <v>211</v>
      </c>
      <c r="P800" s="58">
        <f t="shared" si="467"/>
        <v>222</v>
      </c>
      <c r="Q800" s="58">
        <f t="shared" si="467"/>
        <v>230</v>
      </c>
      <c r="R800" s="58">
        <f t="shared" si="467"/>
        <v>224</v>
      </c>
      <c r="S800" s="58">
        <f t="shared" ref="S800:T800" si="468">SUM(S786:S798)</f>
        <v>210</v>
      </c>
      <c r="T800" s="120">
        <v>205</v>
      </c>
    </row>
    <row r="801" spans="1:20" ht="52" thickBot="1" x14ac:dyDescent="0.25">
      <c r="A801" s="16" t="s">
        <v>28</v>
      </c>
      <c r="B801" s="48"/>
      <c r="C801" s="59">
        <f>((C800-B800)/B800)</f>
        <v>-7.6086956521739135E-2</v>
      </c>
      <c r="D801" s="59">
        <f>((D800-C800)/C800)</f>
        <v>-7.6470588235294124E-2</v>
      </c>
      <c r="E801" s="59">
        <f>((E800-D800)/D800)</f>
        <v>-3.1847133757961783E-2</v>
      </c>
      <c r="F801" s="59">
        <f>((F800-E800)/E800)</f>
        <v>3.9473684210526314E-2</v>
      </c>
      <c r="G801" s="59">
        <f t="shared" ref="G801:N801" si="469">((G800-F800)/F800)</f>
        <v>6.3291139240506333E-2</v>
      </c>
      <c r="H801" s="59">
        <f t="shared" si="469"/>
        <v>3.5714285714285712E-2</v>
      </c>
      <c r="I801" s="59">
        <f t="shared" si="469"/>
        <v>-5.1724137931034482E-2</v>
      </c>
      <c r="J801" s="59">
        <f t="shared" si="469"/>
        <v>-1.8181818181818181E-2</v>
      </c>
      <c r="K801" s="59">
        <f t="shared" si="469"/>
        <v>-6.1728395061728392E-3</v>
      </c>
      <c r="L801" s="59">
        <f t="shared" si="469"/>
        <v>9.3167701863354033E-2</v>
      </c>
      <c r="M801" s="59">
        <f t="shared" si="469"/>
        <v>-6.25E-2</v>
      </c>
      <c r="N801" s="59">
        <f t="shared" si="469"/>
        <v>0.18787878787878787</v>
      </c>
      <c r="O801" s="59">
        <f>((O800-N800)/N800)</f>
        <v>7.6530612244897961E-2</v>
      </c>
      <c r="P801" s="59">
        <f>((P800-O800)/O800)</f>
        <v>5.2132701421800945E-2</v>
      </c>
      <c r="Q801" s="59">
        <f>((Q800-P800)/P800)</f>
        <v>3.6036036036036036E-2</v>
      </c>
      <c r="R801" s="59">
        <f>((R800-Q800)/Q800)</f>
        <v>-2.6086956521739129E-2</v>
      </c>
      <c r="S801" s="59">
        <f>((S800-R800)/R800)</f>
        <v>-6.25E-2</v>
      </c>
      <c r="T801" s="59">
        <f>((T800-S800)/S800)</f>
        <v>-2.3809523809523808E-2</v>
      </c>
    </row>
    <row r="802" spans="1:20" ht="69" thickBot="1" x14ac:dyDescent="0.25">
      <c r="A802" s="16" t="s">
        <v>16</v>
      </c>
      <c r="B802" s="59"/>
      <c r="C802" s="59"/>
      <c r="D802" s="59"/>
      <c r="E802" s="59"/>
      <c r="F802" s="59"/>
      <c r="G802" s="59">
        <f t="shared" ref="G802:N802" si="470">(G800-B800)/B800</f>
        <v>-8.6956521739130432E-2</v>
      </c>
      <c r="H802" s="59">
        <f t="shared" si="470"/>
        <v>2.3529411764705882E-2</v>
      </c>
      <c r="I802" s="59">
        <f t="shared" si="470"/>
        <v>5.0955414012738856E-2</v>
      </c>
      <c r="J802" s="59">
        <f t="shared" si="470"/>
        <v>6.5789473684210523E-2</v>
      </c>
      <c r="K802" s="59">
        <f t="shared" si="470"/>
        <v>1.8987341772151899E-2</v>
      </c>
      <c r="L802" s="59">
        <f t="shared" si="470"/>
        <v>4.7619047619047616E-2</v>
      </c>
      <c r="M802" s="59">
        <f t="shared" si="470"/>
        <v>-5.1724137931034482E-2</v>
      </c>
      <c r="N802" s="59">
        <f t="shared" si="470"/>
        <v>0.18787878787878787</v>
      </c>
      <c r="O802" s="59">
        <f>(O800-J800)/J800</f>
        <v>0.30246913580246915</v>
      </c>
      <c r="P802" s="59">
        <f>(P800-K800)/K800</f>
        <v>0.37888198757763975</v>
      </c>
      <c r="Q802" s="59">
        <f>(Q800-L800)/L800</f>
        <v>0.30681818181818182</v>
      </c>
      <c r="R802" s="59">
        <f>(R800-M800)/M800</f>
        <v>0.3575757575757576</v>
      </c>
      <c r="S802" s="59">
        <f>(S800-N800)/N800</f>
        <v>7.1428571428571425E-2</v>
      </c>
      <c r="T802" s="59">
        <f>(T800-O800)/O800</f>
        <v>-2.843601895734597E-2</v>
      </c>
    </row>
    <row r="803" spans="1:20" ht="86" thickBot="1" x14ac:dyDescent="0.25">
      <c r="A803" s="16" t="s">
        <v>17</v>
      </c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>
        <f t="shared" ref="L803:T803" si="471">(L800-B800)/B800</f>
        <v>-4.3478260869565216E-2</v>
      </c>
      <c r="M803" s="59">
        <f t="shared" si="471"/>
        <v>-2.9411764705882353E-2</v>
      </c>
      <c r="N803" s="59">
        <f t="shared" si="471"/>
        <v>0.24840764331210191</v>
      </c>
      <c r="O803" s="59">
        <f t="shared" si="471"/>
        <v>0.38815789473684209</v>
      </c>
      <c r="P803" s="59">
        <f t="shared" si="471"/>
        <v>0.4050632911392405</v>
      </c>
      <c r="Q803" s="59">
        <f t="shared" si="471"/>
        <v>0.36904761904761907</v>
      </c>
      <c r="R803" s="59">
        <f t="shared" si="471"/>
        <v>0.28735632183908044</v>
      </c>
      <c r="S803" s="59">
        <f t="shared" si="471"/>
        <v>0.27272727272727271</v>
      </c>
      <c r="T803" s="59">
        <f t="shared" si="471"/>
        <v>0.26543209876543211</v>
      </c>
    </row>
    <row r="804" spans="1:20" ht="35" thickBot="1" x14ac:dyDescent="0.25">
      <c r="A804" s="16" t="s">
        <v>18</v>
      </c>
      <c r="B804" s="60">
        <v>2937</v>
      </c>
      <c r="C804" s="60">
        <v>2834</v>
      </c>
      <c r="D804" s="60">
        <v>2789</v>
      </c>
      <c r="E804" s="60">
        <v>2682</v>
      </c>
      <c r="F804" s="60">
        <v>2625</v>
      </c>
      <c r="G804" s="29">
        <v>2557</v>
      </c>
      <c r="H804" s="29">
        <v>2400</v>
      </c>
      <c r="I804" s="29">
        <v>2328</v>
      </c>
      <c r="J804" s="29">
        <v>2232</v>
      </c>
      <c r="K804" s="29">
        <v>2153</v>
      </c>
      <c r="L804" s="29">
        <v>2103</v>
      </c>
      <c r="M804" s="29">
        <v>2066</v>
      </c>
      <c r="N804" s="29">
        <v>2072</v>
      </c>
      <c r="O804" s="29">
        <v>1993</v>
      </c>
      <c r="P804" s="29">
        <v>1983</v>
      </c>
      <c r="Q804" s="29">
        <v>1963</v>
      </c>
      <c r="R804" s="29">
        <v>1941</v>
      </c>
      <c r="S804" s="29">
        <v>1832</v>
      </c>
      <c r="T804" s="29">
        <v>1767</v>
      </c>
    </row>
    <row r="805" spans="1:20" ht="69" thickBot="1" x14ac:dyDescent="0.25">
      <c r="A805" s="16" t="s">
        <v>19</v>
      </c>
      <c r="B805" s="59"/>
      <c r="C805" s="59">
        <f t="shared" ref="C805:N805" si="472">(C804-B804)/B804</f>
        <v>-3.5069799114742936E-2</v>
      </c>
      <c r="D805" s="59">
        <f t="shared" si="472"/>
        <v>-1.587861679604799E-2</v>
      </c>
      <c r="E805" s="59">
        <f t="shared" si="472"/>
        <v>-3.8365005378271783E-2</v>
      </c>
      <c r="F805" s="59">
        <f t="shared" si="472"/>
        <v>-2.1252796420581657E-2</v>
      </c>
      <c r="G805" s="59">
        <f t="shared" si="472"/>
        <v>-2.5904761904761906E-2</v>
      </c>
      <c r="H805" s="59">
        <f t="shared" si="472"/>
        <v>-6.1400078216660152E-2</v>
      </c>
      <c r="I805" s="59">
        <f t="shared" si="472"/>
        <v>-0.03</v>
      </c>
      <c r="J805" s="59">
        <f t="shared" si="472"/>
        <v>-4.1237113402061855E-2</v>
      </c>
      <c r="K805" s="59">
        <f t="shared" si="472"/>
        <v>-3.5394265232974911E-2</v>
      </c>
      <c r="L805" s="59">
        <f t="shared" si="472"/>
        <v>-2.3223409196470042E-2</v>
      </c>
      <c r="M805" s="59">
        <f t="shared" si="472"/>
        <v>-1.7593913456966238E-2</v>
      </c>
      <c r="N805" s="59">
        <f t="shared" si="472"/>
        <v>2.9041626331074541E-3</v>
      </c>
      <c r="O805" s="59">
        <f>(O804-N804)/N804</f>
        <v>-3.8127413127413128E-2</v>
      </c>
      <c r="P805" s="59">
        <f>(P804-O804)/O804</f>
        <v>-5.0175614651279477E-3</v>
      </c>
      <c r="Q805" s="59">
        <f>(Q804-P804)/P804</f>
        <v>-1.0085728693898134E-2</v>
      </c>
      <c r="R805" s="59">
        <f>(R804-Q804)/Q804</f>
        <v>-1.1207335710646969E-2</v>
      </c>
      <c r="S805" s="59">
        <f>(S804-R804)/R804</f>
        <v>-5.6156620298815046E-2</v>
      </c>
      <c r="T805" s="59">
        <f>(T804-S804)/S804</f>
        <v>-3.5480349344978165E-2</v>
      </c>
    </row>
    <row r="806" spans="1:20" ht="69" thickBot="1" x14ac:dyDescent="0.25">
      <c r="A806" s="16" t="s">
        <v>20</v>
      </c>
      <c r="B806" s="59"/>
      <c r="C806" s="59"/>
      <c r="D806" s="59"/>
      <c r="E806" s="59"/>
      <c r="F806" s="59"/>
      <c r="G806" s="59">
        <f t="shared" ref="G806:N806" si="473">(G804-B804)/B804</f>
        <v>-0.12938372488934285</v>
      </c>
      <c r="H806" s="59">
        <f t="shared" si="473"/>
        <v>-0.15314043754410728</v>
      </c>
      <c r="I806" s="59">
        <f t="shared" si="473"/>
        <v>-0.16529221943348871</v>
      </c>
      <c r="J806" s="59">
        <f t="shared" si="473"/>
        <v>-0.16778523489932887</v>
      </c>
      <c r="K806" s="59">
        <f t="shared" si="473"/>
        <v>-0.17980952380952381</v>
      </c>
      <c r="L806" s="59">
        <f t="shared" si="473"/>
        <v>-0.17755181853734844</v>
      </c>
      <c r="M806" s="59">
        <f t="shared" si="473"/>
        <v>-0.13916666666666666</v>
      </c>
      <c r="N806" s="59">
        <f t="shared" si="473"/>
        <v>-0.10996563573883161</v>
      </c>
      <c r="O806" s="59">
        <f>(O804-J804)/J804</f>
        <v>-0.10707885304659498</v>
      </c>
      <c r="P806" s="59">
        <f>(P804-K804)/K804</f>
        <v>-7.8959591267998147E-2</v>
      </c>
      <c r="Q806" s="59">
        <f>(Q804-L804)/L804</f>
        <v>-6.6571564431764152E-2</v>
      </c>
      <c r="R806" s="59">
        <f>(R804-M804)/M804</f>
        <v>-6.0503388189738626E-2</v>
      </c>
      <c r="S806" s="59">
        <f>(S804-N804)/N804</f>
        <v>-0.11583011583011583</v>
      </c>
      <c r="T806" s="59">
        <f>(T804-O804)/O804</f>
        <v>-0.11339688911189162</v>
      </c>
    </row>
    <row r="807" spans="1:20" ht="86" thickBot="1" x14ac:dyDescent="0.25">
      <c r="A807" s="16" t="s">
        <v>21</v>
      </c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>
        <f t="shared" ref="L807:T807" si="474">(L804-B804)/B804</f>
        <v>-0.28396322778345251</v>
      </c>
      <c r="M807" s="59">
        <f t="shared" si="474"/>
        <v>-0.27099505998588569</v>
      </c>
      <c r="N807" s="59">
        <f t="shared" si="474"/>
        <v>-0.2570813911796343</v>
      </c>
      <c r="O807" s="59">
        <f t="shared" si="474"/>
        <v>-0.2568978374347502</v>
      </c>
      <c r="P807" s="59">
        <f t="shared" si="474"/>
        <v>-0.24457142857142858</v>
      </c>
      <c r="Q807" s="59">
        <f t="shared" si="474"/>
        <v>-0.23230348064137663</v>
      </c>
      <c r="R807" s="59">
        <f t="shared" si="474"/>
        <v>-0.19125</v>
      </c>
      <c r="S807" s="59">
        <f t="shared" si="474"/>
        <v>-0.21305841924398625</v>
      </c>
      <c r="T807" s="59">
        <f t="shared" si="474"/>
        <v>-0.20833333333333334</v>
      </c>
    </row>
    <row r="808" spans="1:20" ht="52" thickBot="1" x14ac:dyDescent="0.25">
      <c r="A808" s="16" t="s">
        <v>22</v>
      </c>
      <c r="B808" s="59">
        <f>B800/B804</f>
        <v>6.2648961525366018E-2</v>
      </c>
      <c r="C808" s="59">
        <f>C800/C804</f>
        <v>5.9985885673959072E-2</v>
      </c>
      <c r="D808" s="59">
        <f>D800/D804</f>
        <v>5.6292577984940841E-2</v>
      </c>
      <c r="E808" s="59">
        <f>E800/E804</f>
        <v>5.6674123788217748E-2</v>
      </c>
      <c r="F808" s="59">
        <f>F800/F804</f>
        <v>6.019047619047619E-2</v>
      </c>
      <c r="G808" s="59">
        <f t="shared" ref="G808:M808" si="475">G800/G804</f>
        <v>6.5701994524833787E-2</v>
      </c>
      <c r="H808" s="59">
        <f t="shared" si="475"/>
        <v>7.2499999999999995E-2</v>
      </c>
      <c r="I808" s="59">
        <f t="shared" si="475"/>
        <v>7.0876288659793812E-2</v>
      </c>
      <c r="J808" s="59">
        <f t="shared" si="475"/>
        <v>7.2580645161290328E-2</v>
      </c>
      <c r="K808" s="59">
        <f t="shared" si="475"/>
        <v>7.4779377612633535E-2</v>
      </c>
      <c r="L808" s="59">
        <f t="shared" si="475"/>
        <v>8.3689966714217787E-2</v>
      </c>
      <c r="M808" s="59">
        <f t="shared" si="475"/>
        <v>7.9864472410454981E-2</v>
      </c>
      <c r="N808" s="59">
        <f t="shared" ref="N808" si="476">N800/N804</f>
        <v>9.45945945945946E-2</v>
      </c>
      <c r="O808" s="59">
        <f>O800/O804</f>
        <v>0.1058705469141997</v>
      </c>
      <c r="P808" s="59">
        <f>P800/P804</f>
        <v>0.11195158850226929</v>
      </c>
      <c r="Q808" s="59">
        <f>Q800/Q804</f>
        <v>0.11716760061130922</v>
      </c>
      <c r="R808" s="59">
        <f>R800/R804</f>
        <v>0.11540443070582174</v>
      </c>
      <c r="S808" s="59">
        <f>S800/S804</f>
        <v>0.11462882096069869</v>
      </c>
      <c r="T808" s="59">
        <f>T800/T804</f>
        <v>0.11601584606677985</v>
      </c>
    </row>
    <row r="809" spans="1:20" ht="69" thickBot="1" x14ac:dyDescent="0.25">
      <c r="A809" s="16" t="s">
        <v>23</v>
      </c>
      <c r="B809" s="59"/>
      <c r="C809" s="59">
        <f t="shared" ref="C809:K809" si="477">(C808-B808)</f>
        <v>-2.6630758514069458E-3</v>
      </c>
      <c r="D809" s="59">
        <f t="shared" si="477"/>
        <v>-3.6933076890182312E-3</v>
      </c>
      <c r="E809" s="59">
        <f t="shared" si="477"/>
        <v>3.8154580327690729E-4</v>
      </c>
      <c r="F809" s="59">
        <f t="shared" si="477"/>
        <v>3.5163524022584422E-3</v>
      </c>
      <c r="G809" s="59">
        <f t="shared" si="477"/>
        <v>5.5115183343575971E-3</v>
      </c>
      <c r="H809" s="59">
        <f t="shared" si="477"/>
        <v>6.7980054751662078E-3</v>
      </c>
      <c r="I809" s="59">
        <f t="shared" si="477"/>
        <v>-1.6237113402061826E-3</v>
      </c>
      <c r="J809" s="59">
        <f t="shared" si="477"/>
        <v>1.7043565014965151E-3</v>
      </c>
      <c r="K809" s="59">
        <f t="shared" si="477"/>
        <v>2.1987324513432077E-3</v>
      </c>
      <c r="L809" s="59">
        <f t="shared" ref="L809:T809" si="478">(L808-K808)</f>
        <v>8.9105891015842514E-3</v>
      </c>
      <c r="M809" s="59">
        <f t="shared" si="478"/>
        <v>-3.8254943037628053E-3</v>
      </c>
      <c r="N809" s="59">
        <f t="shared" si="478"/>
        <v>1.4730122184139618E-2</v>
      </c>
      <c r="O809" s="59">
        <f t="shared" si="478"/>
        <v>1.1275952319605098E-2</v>
      </c>
      <c r="P809" s="59">
        <f t="shared" si="478"/>
        <v>6.0810415880695884E-3</v>
      </c>
      <c r="Q809" s="59">
        <f t="shared" si="478"/>
        <v>5.2160121090399358E-3</v>
      </c>
      <c r="R809" s="59">
        <f t="shared" si="478"/>
        <v>-1.7631699054874855E-3</v>
      </c>
      <c r="S809" s="59">
        <f t="shared" si="478"/>
        <v>-7.7560974512304315E-4</v>
      </c>
      <c r="T809" s="59">
        <f t="shared" si="478"/>
        <v>1.3870251060811578E-3</v>
      </c>
    </row>
    <row r="810" spans="1:20" ht="69" thickBot="1" x14ac:dyDescent="0.25">
      <c r="A810" s="16" t="s">
        <v>24</v>
      </c>
      <c r="B810" s="59"/>
      <c r="C810" s="59"/>
      <c r="D810" s="59"/>
      <c r="E810" s="59"/>
      <c r="F810" s="59"/>
      <c r="G810" s="59">
        <f>G808-B808</f>
        <v>3.0530329994677696E-3</v>
      </c>
      <c r="H810" s="59">
        <f t="shared" ref="H810:K810" si="479">H808-C808</f>
        <v>1.2514114326040923E-2</v>
      </c>
      <c r="I810" s="59">
        <f t="shared" si="479"/>
        <v>1.4583710674852972E-2</v>
      </c>
      <c r="J810" s="59">
        <f t="shared" si="479"/>
        <v>1.590652137307258E-2</v>
      </c>
      <c r="K810" s="59">
        <f t="shared" si="479"/>
        <v>1.4588901422157345E-2</v>
      </c>
      <c r="L810" s="59">
        <f t="shared" ref="L810:T810" si="480">L808-G808</f>
        <v>1.7987972189383999E-2</v>
      </c>
      <c r="M810" s="59">
        <f t="shared" si="480"/>
        <v>7.3644724104549864E-3</v>
      </c>
      <c r="N810" s="59">
        <f t="shared" si="480"/>
        <v>2.3718305934800787E-2</v>
      </c>
      <c r="O810" s="59">
        <f t="shared" si="480"/>
        <v>3.328990175290937E-2</v>
      </c>
      <c r="P810" s="59">
        <f t="shared" si="480"/>
        <v>3.7172210889635751E-2</v>
      </c>
      <c r="Q810" s="59">
        <f t="shared" si="480"/>
        <v>3.3477633897091436E-2</v>
      </c>
      <c r="R810" s="59">
        <f t="shared" si="480"/>
        <v>3.5539958295366755E-2</v>
      </c>
      <c r="S810" s="59">
        <f t="shared" si="480"/>
        <v>2.0034226366104094E-2</v>
      </c>
      <c r="T810" s="59">
        <f t="shared" si="480"/>
        <v>1.0145299152580153E-2</v>
      </c>
    </row>
    <row r="811" spans="1:20" ht="69" thickBot="1" x14ac:dyDescent="0.25">
      <c r="A811" s="16" t="s">
        <v>25</v>
      </c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>
        <f t="shared" ref="L811:T811" si="481">L808-B808</f>
        <v>2.1041005188851769E-2</v>
      </c>
      <c r="M811" s="59">
        <f t="shared" si="481"/>
        <v>1.987858673649591E-2</v>
      </c>
      <c r="N811" s="59">
        <f t="shared" si="481"/>
        <v>3.8302016609653759E-2</v>
      </c>
      <c r="O811" s="59">
        <f t="shared" si="481"/>
        <v>4.919642312598195E-2</v>
      </c>
      <c r="P811" s="59">
        <f t="shared" si="481"/>
        <v>5.1761112311793096E-2</v>
      </c>
      <c r="Q811" s="59">
        <f t="shared" si="481"/>
        <v>5.1465606086475435E-2</v>
      </c>
      <c r="R811" s="59">
        <f t="shared" si="481"/>
        <v>4.2904430705821742E-2</v>
      </c>
      <c r="S811" s="59">
        <f t="shared" si="481"/>
        <v>4.3752532300904881E-2</v>
      </c>
      <c r="T811" s="59">
        <f t="shared" si="481"/>
        <v>4.3435200905489524E-2</v>
      </c>
    </row>
    <row r="815" spans="1:20" ht="16" x14ac:dyDescent="0.2">
      <c r="A815" s="40" t="s">
        <v>74</v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2"/>
      <c r="N815" s="42"/>
    </row>
    <row r="816" spans="1:20" ht="17" thickBo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20" ht="18" thickBot="1" x14ac:dyDescent="0.25">
      <c r="A817" s="10"/>
      <c r="B817" s="10" t="s">
        <v>0</v>
      </c>
      <c r="C817" s="10" t="s">
        <v>1</v>
      </c>
      <c r="D817" s="10" t="s">
        <v>2</v>
      </c>
      <c r="E817" s="10" t="s">
        <v>3</v>
      </c>
      <c r="F817" s="10" t="s">
        <v>4</v>
      </c>
      <c r="G817" s="10" t="s">
        <v>5</v>
      </c>
      <c r="H817" s="10" t="s">
        <v>6</v>
      </c>
      <c r="I817" s="10" t="s">
        <v>7</v>
      </c>
      <c r="J817" s="10" t="s">
        <v>8</v>
      </c>
      <c r="K817" s="10" t="s">
        <v>9</v>
      </c>
      <c r="L817" s="10" t="s">
        <v>10</v>
      </c>
      <c r="M817" s="10" t="s">
        <v>30</v>
      </c>
      <c r="N817" s="10" t="s">
        <v>36</v>
      </c>
      <c r="O817" s="10" t="s">
        <v>39</v>
      </c>
      <c r="P817" s="10" t="s">
        <v>40</v>
      </c>
      <c r="Q817" s="10" t="s">
        <v>41</v>
      </c>
      <c r="R817" s="10" t="s">
        <v>42</v>
      </c>
      <c r="S817" s="10" t="s">
        <v>43</v>
      </c>
      <c r="T817" s="10" t="s">
        <v>46</v>
      </c>
    </row>
    <row r="818" spans="1:20" ht="18" thickBot="1" x14ac:dyDescent="0.25">
      <c r="A818" s="5" t="s">
        <v>11</v>
      </c>
      <c r="B818" s="52" t="s">
        <v>12</v>
      </c>
      <c r="C818" s="38">
        <v>22</v>
      </c>
      <c r="D818" s="38">
        <v>21</v>
      </c>
      <c r="E818" s="38">
        <v>20</v>
      </c>
      <c r="F818" s="55">
        <v>19</v>
      </c>
      <c r="G818" s="55">
        <v>24</v>
      </c>
      <c r="H818" s="55">
        <v>18</v>
      </c>
      <c r="I818" s="55">
        <v>23</v>
      </c>
      <c r="J818" s="55">
        <v>24</v>
      </c>
      <c r="K818" s="55">
        <v>26</v>
      </c>
      <c r="L818" s="55">
        <v>32</v>
      </c>
      <c r="M818" s="55">
        <v>29</v>
      </c>
      <c r="N818" s="55">
        <v>28</v>
      </c>
      <c r="O818" s="55">
        <v>28</v>
      </c>
      <c r="P818" s="55">
        <v>24</v>
      </c>
      <c r="Q818" s="55">
        <v>20</v>
      </c>
      <c r="R818" s="55">
        <v>25</v>
      </c>
      <c r="S818" s="55">
        <v>24</v>
      </c>
      <c r="T818" s="103">
        <v>23</v>
      </c>
    </row>
    <row r="819" spans="1:20" ht="17" thickBot="1" x14ac:dyDescent="0.25">
      <c r="A819" s="5">
        <v>1</v>
      </c>
      <c r="B819" s="38">
        <v>21</v>
      </c>
      <c r="C819" s="38">
        <v>12</v>
      </c>
      <c r="D819" s="38">
        <v>24</v>
      </c>
      <c r="E819" s="38">
        <v>18</v>
      </c>
      <c r="F819" s="55">
        <v>23</v>
      </c>
      <c r="G819" s="55">
        <v>22</v>
      </c>
      <c r="H819" s="55">
        <v>21</v>
      </c>
      <c r="I819" s="55">
        <v>22</v>
      </c>
      <c r="J819" s="55">
        <v>24</v>
      </c>
      <c r="K819" s="55">
        <v>27</v>
      </c>
      <c r="L819" s="55">
        <v>28</v>
      </c>
      <c r="M819" s="55">
        <v>32</v>
      </c>
      <c r="N819" s="55">
        <v>26</v>
      </c>
      <c r="O819" s="55">
        <v>28</v>
      </c>
      <c r="P819" s="55">
        <v>26</v>
      </c>
      <c r="Q819" s="101">
        <v>27</v>
      </c>
      <c r="R819" s="101">
        <v>20</v>
      </c>
      <c r="S819" s="101">
        <v>25</v>
      </c>
      <c r="T819" s="101">
        <v>25</v>
      </c>
    </row>
    <row r="820" spans="1:20" ht="17" thickBot="1" x14ac:dyDescent="0.25">
      <c r="A820" s="5">
        <v>2</v>
      </c>
      <c r="B820" s="38">
        <v>22</v>
      </c>
      <c r="C820" s="38">
        <v>22</v>
      </c>
      <c r="D820" s="38">
        <v>11</v>
      </c>
      <c r="E820" s="38">
        <v>23</v>
      </c>
      <c r="F820" s="55">
        <v>17</v>
      </c>
      <c r="G820" s="55">
        <v>23</v>
      </c>
      <c r="H820" s="55">
        <v>18</v>
      </c>
      <c r="I820" s="55">
        <v>21</v>
      </c>
      <c r="J820" s="55">
        <v>23</v>
      </c>
      <c r="K820" s="55">
        <v>23</v>
      </c>
      <c r="L820" s="55">
        <v>26</v>
      </c>
      <c r="M820" s="55">
        <v>27</v>
      </c>
      <c r="N820" s="55">
        <v>31</v>
      </c>
      <c r="O820" s="55">
        <v>25</v>
      </c>
      <c r="P820" s="55">
        <v>26</v>
      </c>
      <c r="Q820" s="101">
        <v>26</v>
      </c>
      <c r="R820" s="101">
        <v>24</v>
      </c>
      <c r="S820" s="101">
        <v>19</v>
      </c>
      <c r="T820" s="101">
        <v>25</v>
      </c>
    </row>
    <row r="821" spans="1:20" ht="17" thickBot="1" x14ac:dyDescent="0.25">
      <c r="A821" s="5">
        <v>3</v>
      </c>
      <c r="B821" s="38">
        <v>11</v>
      </c>
      <c r="C821" s="38">
        <v>17</v>
      </c>
      <c r="D821" s="38">
        <v>19</v>
      </c>
      <c r="E821" s="38">
        <v>12</v>
      </c>
      <c r="F821" s="55">
        <v>22</v>
      </c>
      <c r="G821" s="55">
        <v>16</v>
      </c>
      <c r="H821" s="55">
        <v>22</v>
      </c>
      <c r="I821" s="55">
        <v>17</v>
      </c>
      <c r="J821" s="55">
        <v>22</v>
      </c>
      <c r="K821" s="55">
        <v>23</v>
      </c>
      <c r="L821" s="55">
        <v>25</v>
      </c>
      <c r="M821" s="55">
        <v>27</v>
      </c>
      <c r="N821" s="55">
        <v>25</v>
      </c>
      <c r="O821" s="55">
        <v>27</v>
      </c>
      <c r="P821" s="55">
        <v>23</v>
      </c>
      <c r="Q821" s="101">
        <v>23</v>
      </c>
      <c r="R821" s="101">
        <v>23</v>
      </c>
      <c r="S821" s="101">
        <v>24</v>
      </c>
      <c r="T821" s="101">
        <v>19</v>
      </c>
    </row>
    <row r="822" spans="1:20" ht="17" thickBot="1" x14ac:dyDescent="0.25">
      <c r="A822" s="5">
        <v>4</v>
      </c>
      <c r="B822" s="38" t="s">
        <v>29</v>
      </c>
      <c r="C822" s="38" t="s">
        <v>29</v>
      </c>
      <c r="D822" s="38">
        <v>17</v>
      </c>
      <c r="E822" s="38">
        <v>20</v>
      </c>
      <c r="F822" s="55">
        <v>12</v>
      </c>
      <c r="G822" s="55">
        <v>21</v>
      </c>
      <c r="H822" s="55">
        <v>14</v>
      </c>
      <c r="I822" s="55">
        <v>21</v>
      </c>
      <c r="J822" s="55">
        <v>17</v>
      </c>
      <c r="K822" s="55">
        <v>21</v>
      </c>
      <c r="L822" s="55">
        <v>22</v>
      </c>
      <c r="M822" s="55">
        <v>21</v>
      </c>
      <c r="N822" s="55">
        <v>26</v>
      </c>
      <c r="O822" s="55">
        <v>23</v>
      </c>
      <c r="P822" s="55">
        <v>25</v>
      </c>
      <c r="Q822" s="101">
        <v>22</v>
      </c>
      <c r="R822" s="101">
        <v>19</v>
      </c>
      <c r="S822" s="101">
        <v>23</v>
      </c>
      <c r="T822" s="101">
        <v>21</v>
      </c>
    </row>
    <row r="823" spans="1:20" ht="17" thickBot="1" x14ac:dyDescent="0.25">
      <c r="A823" s="5">
        <v>5</v>
      </c>
      <c r="B823" s="38">
        <v>16</v>
      </c>
      <c r="C823" s="38" t="s">
        <v>29</v>
      </c>
      <c r="D823" s="38" t="s">
        <v>29</v>
      </c>
      <c r="E823" s="38">
        <v>17</v>
      </c>
      <c r="F823" s="55">
        <v>18</v>
      </c>
      <c r="G823" s="55">
        <v>12</v>
      </c>
      <c r="H823" s="55">
        <v>19</v>
      </c>
      <c r="I823" s="55">
        <v>15</v>
      </c>
      <c r="J823" s="55">
        <v>20</v>
      </c>
      <c r="K823" s="55">
        <v>18</v>
      </c>
      <c r="L823" s="55">
        <v>24</v>
      </c>
      <c r="M823" s="55">
        <v>20</v>
      </c>
      <c r="N823" s="55">
        <v>20</v>
      </c>
      <c r="O823" s="55">
        <v>25</v>
      </c>
      <c r="P823" s="55">
        <v>22</v>
      </c>
      <c r="Q823" s="101">
        <v>25</v>
      </c>
      <c r="R823" s="101">
        <v>23</v>
      </c>
      <c r="S823" s="101">
        <v>19</v>
      </c>
      <c r="T823" s="101">
        <v>23</v>
      </c>
    </row>
    <row r="824" spans="1:20" ht="17" thickBot="1" x14ac:dyDescent="0.25">
      <c r="A824" s="5">
        <v>6</v>
      </c>
      <c r="B824" s="38" t="s">
        <v>29</v>
      </c>
      <c r="C824" s="38">
        <v>13</v>
      </c>
      <c r="D824" s="38" t="s">
        <v>29</v>
      </c>
      <c r="E824" s="38" t="s">
        <v>29</v>
      </c>
      <c r="F824" s="55">
        <v>17</v>
      </c>
      <c r="G824" s="55">
        <v>19</v>
      </c>
      <c r="H824" s="55">
        <v>11</v>
      </c>
      <c r="I824" s="55">
        <v>19</v>
      </c>
      <c r="J824" s="55">
        <v>15</v>
      </c>
      <c r="K824" s="55">
        <v>21</v>
      </c>
      <c r="L824" s="55">
        <v>17</v>
      </c>
      <c r="M824" s="55">
        <v>22</v>
      </c>
      <c r="N824" s="55">
        <v>21</v>
      </c>
      <c r="O824" s="55">
        <v>19</v>
      </c>
      <c r="P824" s="55">
        <v>22</v>
      </c>
      <c r="Q824" s="101">
        <v>21</v>
      </c>
      <c r="R824" s="101">
        <v>24</v>
      </c>
      <c r="S824" s="101">
        <v>19</v>
      </c>
      <c r="T824" s="101">
        <v>16</v>
      </c>
    </row>
    <row r="825" spans="1:20" ht="17" thickBot="1" x14ac:dyDescent="0.25">
      <c r="A825" s="5">
        <v>7</v>
      </c>
      <c r="B825" s="38" t="s">
        <v>29</v>
      </c>
      <c r="C825" s="38" t="s">
        <v>29</v>
      </c>
      <c r="D825" s="38">
        <v>12</v>
      </c>
      <c r="E825" s="38" t="s">
        <v>29</v>
      </c>
      <c r="F825" s="38" t="s">
        <v>29</v>
      </c>
      <c r="G825" s="55">
        <v>17</v>
      </c>
      <c r="H825" s="55">
        <v>20</v>
      </c>
      <c r="I825" s="55">
        <v>11</v>
      </c>
      <c r="J825" s="55">
        <v>19</v>
      </c>
      <c r="K825" s="55">
        <v>15</v>
      </c>
      <c r="L825" s="55">
        <v>19</v>
      </c>
      <c r="M825" s="55">
        <v>16</v>
      </c>
      <c r="N825" s="55">
        <v>21</v>
      </c>
      <c r="O825" s="55">
        <v>18</v>
      </c>
      <c r="P825" s="55">
        <v>18</v>
      </c>
      <c r="Q825" s="101">
        <v>21</v>
      </c>
      <c r="R825" s="101">
        <v>16</v>
      </c>
      <c r="S825" s="101">
        <v>39</v>
      </c>
      <c r="T825" s="101">
        <v>20</v>
      </c>
    </row>
    <row r="826" spans="1:20" ht="17" thickBot="1" x14ac:dyDescent="0.25">
      <c r="A826" s="5">
        <v>8</v>
      </c>
      <c r="B826" s="38" t="s">
        <v>29</v>
      </c>
      <c r="C826" s="52"/>
      <c r="D826" s="52"/>
      <c r="E826" s="52"/>
      <c r="F826" s="55"/>
      <c r="G826" s="55"/>
      <c r="H826" s="55">
        <v>18</v>
      </c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100"/>
    </row>
    <row r="827" spans="1:20" ht="17" thickBot="1" x14ac:dyDescent="0.25">
      <c r="A827" s="5">
        <v>9</v>
      </c>
      <c r="B827" s="66"/>
      <c r="C827" s="66"/>
      <c r="D827" s="66"/>
      <c r="E827" s="66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100"/>
    </row>
    <row r="828" spans="1:20" ht="17" thickBot="1" x14ac:dyDescent="0.25">
      <c r="A828" s="5">
        <v>10</v>
      </c>
      <c r="B828" s="66"/>
      <c r="C828" s="66"/>
      <c r="D828" s="66"/>
      <c r="E828" s="66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100"/>
    </row>
    <row r="829" spans="1:20" ht="17" thickBot="1" x14ac:dyDescent="0.25">
      <c r="A829" s="5">
        <v>11</v>
      </c>
      <c r="B829" s="66"/>
      <c r="C829" s="66"/>
      <c r="D829" s="66"/>
      <c r="E829" s="66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100"/>
    </row>
    <row r="830" spans="1:20" ht="17" thickBot="1" x14ac:dyDescent="0.25">
      <c r="A830" s="5">
        <v>12</v>
      </c>
      <c r="B830" s="66"/>
      <c r="C830" s="66"/>
      <c r="D830" s="66"/>
      <c r="E830" s="66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100"/>
    </row>
    <row r="831" spans="1:20" ht="18" thickBot="1" x14ac:dyDescent="0.25">
      <c r="A831" s="5" t="s">
        <v>13</v>
      </c>
      <c r="B831" s="66"/>
      <c r="C831" s="66"/>
      <c r="D831" s="66"/>
      <c r="E831" s="66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103"/>
    </row>
    <row r="832" spans="1:20" ht="35" thickBot="1" x14ac:dyDescent="0.25">
      <c r="A832" s="16" t="s">
        <v>14</v>
      </c>
      <c r="B832" s="58">
        <v>95</v>
      </c>
      <c r="C832" s="58">
        <v>107</v>
      </c>
      <c r="D832" s="58">
        <v>117</v>
      </c>
      <c r="E832" s="58">
        <v>122</v>
      </c>
      <c r="F832" s="38">
        <f>F818+F819+F820+F821+F822+F823+F824</f>
        <v>128</v>
      </c>
      <c r="G832" s="58">
        <v>154</v>
      </c>
      <c r="H832" s="58">
        <v>161</v>
      </c>
      <c r="I832" s="58">
        <v>149</v>
      </c>
      <c r="J832" s="58">
        <v>164</v>
      </c>
      <c r="K832" s="58">
        <v>174</v>
      </c>
      <c r="L832" s="58">
        <v>193</v>
      </c>
      <c r="M832" s="58">
        <f t="shared" ref="M832:R832" si="482">SUM(M818:M825)</f>
        <v>194</v>
      </c>
      <c r="N832" s="58">
        <f t="shared" si="482"/>
        <v>198</v>
      </c>
      <c r="O832" s="58">
        <f t="shared" si="482"/>
        <v>193</v>
      </c>
      <c r="P832" s="58">
        <f t="shared" si="482"/>
        <v>186</v>
      </c>
      <c r="Q832" s="58">
        <f t="shared" si="482"/>
        <v>185</v>
      </c>
      <c r="R832" s="58">
        <f t="shared" si="482"/>
        <v>174</v>
      </c>
      <c r="S832" s="58">
        <f t="shared" ref="S832:T832" si="483">SUM(S818:S825)</f>
        <v>192</v>
      </c>
      <c r="T832" s="105">
        <f t="shared" ref="T832" si="484">SUM(T818:T825)</f>
        <v>172</v>
      </c>
    </row>
    <row r="833" spans="1:20" ht="52" thickBot="1" x14ac:dyDescent="0.25">
      <c r="A833" s="16" t="s">
        <v>28</v>
      </c>
      <c r="B833" s="48"/>
      <c r="C833" s="59">
        <f>((C832-B832)/B832)</f>
        <v>0.12631578947368421</v>
      </c>
      <c r="D833" s="59">
        <f>((D832-C832)/C832)</f>
        <v>9.3457943925233641E-2</v>
      </c>
      <c r="E833" s="59">
        <f>((E832-D832)/D832)</f>
        <v>4.2735042735042736E-2</v>
      </c>
      <c r="F833" s="59">
        <f>((F832-E832)/E832)</f>
        <v>4.9180327868852458E-2</v>
      </c>
      <c r="G833" s="59">
        <f t="shared" ref="G833:T833" si="485">((G832-F832)/F832)</f>
        <v>0.203125</v>
      </c>
      <c r="H833" s="59">
        <f t="shared" si="485"/>
        <v>4.5454545454545456E-2</v>
      </c>
      <c r="I833" s="59">
        <f t="shared" si="485"/>
        <v>-7.4534161490683232E-2</v>
      </c>
      <c r="J833" s="59">
        <f t="shared" si="485"/>
        <v>0.10067114093959731</v>
      </c>
      <c r="K833" s="59">
        <f t="shared" si="485"/>
        <v>6.097560975609756E-2</v>
      </c>
      <c r="L833" s="59">
        <f t="shared" si="485"/>
        <v>0.10919540229885058</v>
      </c>
      <c r="M833" s="59">
        <f t="shared" si="485"/>
        <v>5.1813471502590676E-3</v>
      </c>
      <c r="N833" s="59">
        <f t="shared" si="485"/>
        <v>2.0618556701030927E-2</v>
      </c>
      <c r="O833" s="59">
        <f t="shared" si="485"/>
        <v>-2.5252525252525252E-2</v>
      </c>
      <c r="P833" s="59">
        <f t="shared" si="485"/>
        <v>-3.6269430051813469E-2</v>
      </c>
      <c r="Q833" s="59">
        <f t="shared" si="485"/>
        <v>-5.3763440860215058E-3</v>
      </c>
      <c r="R833" s="59">
        <f t="shared" si="485"/>
        <v>-5.9459459459459463E-2</v>
      </c>
      <c r="S833" s="59">
        <f t="shared" si="485"/>
        <v>0.10344827586206896</v>
      </c>
      <c r="T833" s="59">
        <f t="shared" si="485"/>
        <v>-0.10416666666666667</v>
      </c>
    </row>
    <row r="834" spans="1:20" ht="69" thickBot="1" x14ac:dyDescent="0.25">
      <c r="A834" s="16" t="s">
        <v>16</v>
      </c>
      <c r="B834" s="59"/>
      <c r="C834" s="59"/>
      <c r="D834" s="59"/>
      <c r="E834" s="59"/>
      <c r="F834" s="59"/>
      <c r="G834" s="59">
        <f t="shared" ref="G834:T834" si="486">(G832-B832)/B832</f>
        <v>0.62105263157894741</v>
      </c>
      <c r="H834" s="59">
        <f t="shared" si="486"/>
        <v>0.50467289719626163</v>
      </c>
      <c r="I834" s="59">
        <f t="shared" si="486"/>
        <v>0.27350427350427353</v>
      </c>
      <c r="J834" s="59">
        <f t="shared" si="486"/>
        <v>0.34426229508196721</v>
      </c>
      <c r="K834" s="59">
        <f t="shared" si="486"/>
        <v>0.359375</v>
      </c>
      <c r="L834" s="59">
        <f t="shared" si="486"/>
        <v>0.25324675324675322</v>
      </c>
      <c r="M834" s="59">
        <f t="shared" si="486"/>
        <v>0.20496894409937888</v>
      </c>
      <c r="N834" s="59">
        <f t="shared" si="486"/>
        <v>0.32885906040268459</v>
      </c>
      <c r="O834" s="59">
        <f t="shared" si="486"/>
        <v>0.17682926829268292</v>
      </c>
      <c r="P834" s="59">
        <f t="shared" si="486"/>
        <v>6.8965517241379309E-2</v>
      </c>
      <c r="Q834" s="59">
        <f t="shared" si="486"/>
        <v>-4.145077720207254E-2</v>
      </c>
      <c r="R834" s="59">
        <f t="shared" si="486"/>
        <v>-0.10309278350515463</v>
      </c>
      <c r="S834" s="59">
        <f t="shared" si="486"/>
        <v>-3.0303030303030304E-2</v>
      </c>
      <c r="T834" s="59">
        <f t="shared" si="486"/>
        <v>-0.10880829015544041</v>
      </c>
    </row>
    <row r="835" spans="1:20" ht="86" thickBot="1" x14ac:dyDescent="0.25">
      <c r="A835" s="16" t="s">
        <v>17</v>
      </c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>
        <f t="shared" ref="L835:T835" si="487">(L832-B832)/B832</f>
        <v>1.0315789473684212</v>
      </c>
      <c r="M835" s="59">
        <f t="shared" si="487"/>
        <v>0.81308411214953269</v>
      </c>
      <c r="N835" s="59">
        <f t="shared" si="487"/>
        <v>0.69230769230769229</v>
      </c>
      <c r="O835" s="59">
        <f t="shared" si="487"/>
        <v>0.58196721311475408</v>
      </c>
      <c r="P835" s="59">
        <f t="shared" si="487"/>
        <v>0.453125</v>
      </c>
      <c r="Q835" s="59">
        <f t="shared" si="487"/>
        <v>0.20129870129870131</v>
      </c>
      <c r="R835" s="59">
        <f t="shared" si="487"/>
        <v>8.0745341614906832E-2</v>
      </c>
      <c r="S835" s="59">
        <f t="shared" si="487"/>
        <v>0.28859060402684567</v>
      </c>
      <c r="T835" s="59">
        <f t="shared" si="487"/>
        <v>4.878048780487805E-2</v>
      </c>
    </row>
    <row r="836" spans="1:20" ht="35" thickBot="1" x14ac:dyDescent="0.25">
      <c r="A836" s="16" t="s">
        <v>18</v>
      </c>
      <c r="B836" s="53">
        <v>2777</v>
      </c>
      <c r="C836" s="53">
        <v>2661</v>
      </c>
      <c r="D836" s="53">
        <v>2640</v>
      </c>
      <c r="E836" s="53">
        <v>2616</v>
      </c>
      <c r="F836" s="53">
        <v>2553</v>
      </c>
      <c r="G836" s="29">
        <v>2505</v>
      </c>
      <c r="H836" s="29">
        <v>2438</v>
      </c>
      <c r="I836" s="29">
        <v>2371</v>
      </c>
      <c r="J836" s="29">
        <v>2302</v>
      </c>
      <c r="K836" s="29">
        <v>2204</v>
      </c>
      <c r="L836" s="29">
        <v>2184</v>
      </c>
      <c r="M836" s="29">
        <v>2072</v>
      </c>
      <c r="N836" s="29">
        <v>2066</v>
      </c>
      <c r="O836" s="29">
        <v>2011</v>
      </c>
      <c r="P836" s="29">
        <v>1983</v>
      </c>
      <c r="Q836" s="29">
        <v>1966</v>
      </c>
      <c r="R836" s="29">
        <v>1950</v>
      </c>
      <c r="S836" s="29">
        <v>1955</v>
      </c>
      <c r="T836" s="29">
        <v>1854</v>
      </c>
    </row>
    <row r="837" spans="1:20" ht="69" thickBot="1" x14ac:dyDescent="0.25">
      <c r="A837" s="16" t="s">
        <v>19</v>
      </c>
      <c r="B837" s="59"/>
      <c r="C837" s="59">
        <f t="shared" ref="C837:T837" si="488">(C836-B836)/B836</f>
        <v>-4.1771696074900971E-2</v>
      </c>
      <c r="D837" s="59">
        <f t="shared" si="488"/>
        <v>-7.8917700112739568E-3</v>
      </c>
      <c r="E837" s="59">
        <f t="shared" si="488"/>
        <v>-9.0909090909090905E-3</v>
      </c>
      <c r="F837" s="59">
        <f t="shared" si="488"/>
        <v>-2.4082568807339451E-2</v>
      </c>
      <c r="G837" s="59">
        <f t="shared" si="488"/>
        <v>-1.8801410105757931E-2</v>
      </c>
      <c r="H837" s="59">
        <f t="shared" si="488"/>
        <v>-2.6746506986027943E-2</v>
      </c>
      <c r="I837" s="59">
        <f t="shared" si="488"/>
        <v>-2.7481542247744052E-2</v>
      </c>
      <c r="J837" s="59">
        <f t="shared" si="488"/>
        <v>-2.9101644875579924E-2</v>
      </c>
      <c r="K837" s="59">
        <f t="shared" si="488"/>
        <v>-4.2571676802780192E-2</v>
      </c>
      <c r="L837" s="59">
        <f t="shared" si="488"/>
        <v>-9.0744101633393835E-3</v>
      </c>
      <c r="M837" s="59">
        <f t="shared" si="488"/>
        <v>-5.128205128205128E-2</v>
      </c>
      <c r="N837" s="59">
        <f t="shared" si="488"/>
        <v>-2.8957528957528956E-3</v>
      </c>
      <c r="O837" s="59">
        <f t="shared" si="488"/>
        <v>-2.6621490803484995E-2</v>
      </c>
      <c r="P837" s="59">
        <f t="shared" si="488"/>
        <v>-1.3923421183490801E-2</v>
      </c>
      <c r="Q837" s="59">
        <f t="shared" si="488"/>
        <v>-8.5728693898134145E-3</v>
      </c>
      <c r="R837" s="59">
        <f t="shared" si="488"/>
        <v>-8.1383519837232958E-3</v>
      </c>
      <c r="S837" s="59">
        <f t="shared" si="488"/>
        <v>2.5641025641025641E-3</v>
      </c>
      <c r="T837" s="59">
        <f t="shared" si="488"/>
        <v>-5.1662404092071609E-2</v>
      </c>
    </row>
    <row r="838" spans="1:20" ht="69" thickBot="1" x14ac:dyDescent="0.25">
      <c r="A838" s="16" t="s">
        <v>20</v>
      </c>
      <c r="B838" s="59"/>
      <c r="C838" s="59"/>
      <c r="D838" s="59"/>
      <c r="E838" s="59"/>
      <c r="F838" s="59"/>
      <c r="G838" s="59">
        <f t="shared" ref="G838:T838" si="489">(G836-B836)/B836</f>
        <v>-9.794742527907814E-2</v>
      </c>
      <c r="H838" s="59">
        <f t="shared" si="489"/>
        <v>-8.3803081548290123E-2</v>
      </c>
      <c r="I838" s="59">
        <f t="shared" si="489"/>
        <v>-0.1018939393939394</v>
      </c>
      <c r="J838" s="59">
        <f t="shared" si="489"/>
        <v>-0.12003058103975535</v>
      </c>
      <c r="K838" s="59">
        <f t="shared" si="489"/>
        <v>-0.13670191931061496</v>
      </c>
      <c r="L838" s="59">
        <f t="shared" si="489"/>
        <v>-0.1281437125748503</v>
      </c>
      <c r="M838" s="59">
        <f t="shared" si="489"/>
        <v>-0.15012305168170631</v>
      </c>
      <c r="N838" s="59">
        <f t="shared" si="489"/>
        <v>-0.12863770560944748</v>
      </c>
      <c r="O838" s="59">
        <f t="shared" si="489"/>
        <v>-0.1264118158123371</v>
      </c>
      <c r="P838" s="59">
        <f t="shared" si="489"/>
        <v>-0.10027223230490018</v>
      </c>
      <c r="Q838" s="59">
        <f t="shared" si="489"/>
        <v>-9.9816849816849823E-2</v>
      </c>
      <c r="R838" s="59">
        <f t="shared" si="489"/>
        <v>-5.8880308880308881E-2</v>
      </c>
      <c r="S838" s="59">
        <f t="shared" si="489"/>
        <v>-5.3727008712487902E-2</v>
      </c>
      <c r="T838" s="59">
        <f t="shared" si="489"/>
        <v>-7.8070611636001985E-2</v>
      </c>
    </row>
    <row r="839" spans="1:20" ht="86" thickBot="1" x14ac:dyDescent="0.25">
      <c r="A839" s="16" t="s">
        <v>21</v>
      </c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>
        <f t="shared" ref="L839:T839" si="490">(L836-B836)/B836</f>
        <v>-0.21353979114151964</v>
      </c>
      <c r="M839" s="59">
        <f t="shared" si="490"/>
        <v>-0.22134535888763623</v>
      </c>
      <c r="N839" s="59">
        <f t="shared" si="490"/>
        <v>-0.21742424242424244</v>
      </c>
      <c r="O839" s="59">
        <f t="shared" si="490"/>
        <v>-0.23126911314984711</v>
      </c>
      <c r="P839" s="59">
        <f t="shared" si="490"/>
        <v>-0.22326674500587543</v>
      </c>
      <c r="Q839" s="59">
        <f t="shared" si="490"/>
        <v>-0.21516966067864271</v>
      </c>
      <c r="R839" s="59">
        <f t="shared" si="490"/>
        <v>-0.20016406890894176</v>
      </c>
      <c r="S839" s="59">
        <f t="shared" si="490"/>
        <v>-0.17545339519190215</v>
      </c>
      <c r="T839" s="59">
        <f t="shared" si="490"/>
        <v>-0.19461337966985232</v>
      </c>
    </row>
    <row r="840" spans="1:20" ht="52" thickBot="1" x14ac:dyDescent="0.25">
      <c r="A840" s="16" t="s">
        <v>22</v>
      </c>
      <c r="B840" s="59">
        <f>B832/B836</f>
        <v>3.4209578682030971E-2</v>
      </c>
      <c r="C840" s="59">
        <f>C832/C836</f>
        <v>4.0210447200300641E-2</v>
      </c>
      <c r="D840" s="59">
        <f>D832/D836</f>
        <v>4.4318181818181819E-2</v>
      </c>
      <c r="E840" s="59">
        <f>E832/E836</f>
        <v>4.6636085626911315E-2</v>
      </c>
      <c r="F840" s="59">
        <f>F832/F836</f>
        <v>5.0137093615354483E-2</v>
      </c>
      <c r="G840" s="59">
        <f t="shared" ref="G840:M840" si="491">G832/G836</f>
        <v>6.1477045908183633E-2</v>
      </c>
      <c r="H840" s="59">
        <f t="shared" si="491"/>
        <v>6.6037735849056603E-2</v>
      </c>
      <c r="I840" s="59">
        <f t="shared" si="491"/>
        <v>6.2842682412484183E-2</v>
      </c>
      <c r="J840" s="59">
        <f t="shared" si="491"/>
        <v>7.1242397914856648E-2</v>
      </c>
      <c r="K840" s="59">
        <f t="shared" si="491"/>
        <v>7.8947368421052627E-2</v>
      </c>
      <c r="L840" s="59">
        <f t="shared" si="491"/>
        <v>8.8369963369963375E-2</v>
      </c>
      <c r="M840" s="59">
        <f t="shared" si="491"/>
        <v>9.3629343629343623E-2</v>
      </c>
      <c r="N840" s="59">
        <f t="shared" ref="N840:O840" si="492">N832/N836</f>
        <v>9.5837366892545989E-2</v>
      </c>
      <c r="O840" s="59">
        <f t="shared" si="492"/>
        <v>9.5972153157633022E-2</v>
      </c>
      <c r="P840" s="59">
        <f t="shared" ref="P840:Q840" si="493">P832/P836</f>
        <v>9.3797276853252648E-2</v>
      </c>
      <c r="Q840" s="59">
        <f t="shared" si="493"/>
        <v>9.409969481180061E-2</v>
      </c>
      <c r="R840" s="59">
        <f t="shared" ref="R840:S840" si="494">R832/R836</f>
        <v>8.9230769230769225E-2</v>
      </c>
      <c r="S840" s="59">
        <f t="shared" si="494"/>
        <v>9.8209718670076732E-2</v>
      </c>
      <c r="T840" s="59">
        <f t="shared" ref="T840" si="495">T832/T836</f>
        <v>9.2772384034519956E-2</v>
      </c>
    </row>
    <row r="841" spans="1:20" ht="69" thickBot="1" x14ac:dyDescent="0.25">
      <c r="A841" s="16" t="s">
        <v>23</v>
      </c>
      <c r="B841" s="59"/>
      <c r="C841" s="59">
        <f t="shared" ref="C841:K841" si="496">(C840-B840)</f>
        <v>6.0008685182696697E-3</v>
      </c>
      <c r="D841" s="59">
        <f t="shared" si="496"/>
        <v>4.1077346178811786E-3</v>
      </c>
      <c r="E841" s="59">
        <f t="shared" si="496"/>
        <v>2.3179038087294962E-3</v>
      </c>
      <c r="F841" s="59">
        <f t="shared" si="496"/>
        <v>3.501007988443168E-3</v>
      </c>
      <c r="G841" s="59">
        <f t="shared" si="496"/>
        <v>1.133995229282915E-2</v>
      </c>
      <c r="H841" s="59">
        <f t="shared" si="496"/>
        <v>4.5606899408729695E-3</v>
      </c>
      <c r="I841" s="59">
        <f t="shared" si="496"/>
        <v>-3.1950534365724204E-3</v>
      </c>
      <c r="J841" s="59">
        <f t="shared" si="496"/>
        <v>8.3997155023724651E-3</v>
      </c>
      <c r="K841" s="59">
        <f t="shared" si="496"/>
        <v>7.7049705061959795E-3</v>
      </c>
      <c r="L841" s="59">
        <f t="shared" ref="L841:T841" si="497">(L840-K840)</f>
        <v>9.422594948910748E-3</v>
      </c>
      <c r="M841" s="59">
        <f t="shared" si="497"/>
        <v>5.2593802593802474E-3</v>
      </c>
      <c r="N841" s="59">
        <f t="shared" si="497"/>
        <v>2.2080232632023661E-3</v>
      </c>
      <c r="O841" s="59">
        <f t="shared" si="497"/>
        <v>1.3478626508703351E-4</v>
      </c>
      <c r="P841" s="59">
        <f t="shared" si="497"/>
        <v>-2.1748763043803743E-3</v>
      </c>
      <c r="Q841" s="59">
        <f t="shared" si="497"/>
        <v>3.024179585479625E-4</v>
      </c>
      <c r="R841" s="59">
        <f t="shared" si="497"/>
        <v>-4.8689255810313858E-3</v>
      </c>
      <c r="S841" s="59">
        <f t="shared" si="497"/>
        <v>8.978949439307507E-3</v>
      </c>
      <c r="T841" s="59">
        <f t="shared" si="497"/>
        <v>-5.4373346355567759E-3</v>
      </c>
    </row>
    <row r="842" spans="1:20" ht="69" thickBot="1" x14ac:dyDescent="0.25">
      <c r="A842" s="16" t="s">
        <v>24</v>
      </c>
      <c r="B842" s="59"/>
      <c r="C842" s="59"/>
      <c r="D842" s="59"/>
      <c r="E842" s="59"/>
      <c r="F842" s="59"/>
      <c r="G842" s="59">
        <f>G840-B840</f>
        <v>2.7267467226152663E-2</v>
      </c>
      <c r="H842" s="59">
        <f t="shared" ref="H842:K842" si="498">H840-C840</f>
        <v>2.5827288648755962E-2</v>
      </c>
      <c r="I842" s="59">
        <f t="shared" si="498"/>
        <v>1.8524500594302364E-2</v>
      </c>
      <c r="J842" s="59">
        <f t="shared" si="498"/>
        <v>2.4606312287945332E-2</v>
      </c>
      <c r="K842" s="59">
        <f t="shared" si="498"/>
        <v>2.8810274805698144E-2</v>
      </c>
      <c r="L842" s="59">
        <f t="shared" ref="L842:T842" si="499">L840-G840</f>
        <v>2.6892917461779742E-2</v>
      </c>
      <c r="M842" s="59">
        <f t="shared" si="499"/>
        <v>2.759160778028702E-2</v>
      </c>
      <c r="N842" s="59">
        <f t="shared" si="499"/>
        <v>3.2994684480061806E-2</v>
      </c>
      <c r="O842" s="59">
        <f t="shared" si="499"/>
        <v>2.4729755242776374E-2</v>
      </c>
      <c r="P842" s="59">
        <f t="shared" si="499"/>
        <v>1.4849908432200021E-2</v>
      </c>
      <c r="Q842" s="59">
        <f t="shared" si="499"/>
        <v>5.7297314418372353E-3</v>
      </c>
      <c r="R842" s="59">
        <f t="shared" si="499"/>
        <v>-4.398574398574398E-3</v>
      </c>
      <c r="S842" s="59">
        <f t="shared" si="499"/>
        <v>2.3723517775307429E-3</v>
      </c>
      <c r="T842" s="59">
        <f t="shared" si="499"/>
        <v>-3.1997691231130665E-3</v>
      </c>
    </row>
    <row r="843" spans="1:20" ht="69" thickBot="1" x14ac:dyDescent="0.25">
      <c r="A843" s="16" t="s">
        <v>25</v>
      </c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>
        <f t="shared" ref="L843:T843" si="500">L840-B840</f>
        <v>5.4160384687932404E-2</v>
      </c>
      <c r="M843" s="59">
        <f t="shared" si="500"/>
        <v>5.3418896429042982E-2</v>
      </c>
      <c r="N843" s="59">
        <f t="shared" si="500"/>
        <v>5.151918507436417E-2</v>
      </c>
      <c r="O843" s="59">
        <f t="shared" si="500"/>
        <v>4.9336067530721707E-2</v>
      </c>
      <c r="P843" s="59">
        <f t="shared" si="500"/>
        <v>4.3660183237898165E-2</v>
      </c>
      <c r="Q843" s="59">
        <f t="shared" si="500"/>
        <v>3.2622648903616977E-2</v>
      </c>
      <c r="R843" s="59">
        <f t="shared" si="500"/>
        <v>2.3193033381712622E-2</v>
      </c>
      <c r="S843" s="59">
        <f t="shared" si="500"/>
        <v>3.5367036257592549E-2</v>
      </c>
      <c r="T843" s="59">
        <f t="shared" si="500"/>
        <v>2.1529986119663308E-2</v>
      </c>
    </row>
    <row r="847" spans="1:20" ht="16" x14ac:dyDescent="0.2">
      <c r="A847" s="40" t="s">
        <v>75</v>
      </c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2"/>
      <c r="N847" s="42"/>
    </row>
    <row r="848" spans="1:20" ht="17" thickBo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20" ht="18" thickBot="1" x14ac:dyDescent="0.25">
      <c r="A849" s="10"/>
      <c r="B849" s="10" t="s">
        <v>0</v>
      </c>
      <c r="C849" s="10" t="s">
        <v>1</v>
      </c>
      <c r="D849" s="10" t="s">
        <v>2</v>
      </c>
      <c r="E849" s="10" t="s">
        <v>3</v>
      </c>
      <c r="F849" s="10" t="s">
        <v>4</v>
      </c>
      <c r="G849" s="10" t="s">
        <v>5</v>
      </c>
      <c r="H849" s="10" t="s">
        <v>6</v>
      </c>
      <c r="I849" s="10" t="s">
        <v>7</v>
      </c>
      <c r="J849" s="10" t="s">
        <v>8</v>
      </c>
      <c r="K849" s="10" t="s">
        <v>9</v>
      </c>
      <c r="L849" s="10" t="s">
        <v>10</v>
      </c>
      <c r="M849" s="10" t="s">
        <v>30</v>
      </c>
      <c r="N849" s="10" t="s">
        <v>36</v>
      </c>
      <c r="O849" s="10" t="s">
        <v>39</v>
      </c>
      <c r="P849" s="10" t="s">
        <v>40</v>
      </c>
      <c r="Q849" s="10" t="s">
        <v>41</v>
      </c>
      <c r="R849" s="10" t="s">
        <v>42</v>
      </c>
      <c r="S849" s="10" t="s">
        <v>43</v>
      </c>
      <c r="T849" s="10" t="s">
        <v>46</v>
      </c>
    </row>
    <row r="850" spans="1:20" ht="18" thickBot="1" x14ac:dyDescent="0.25">
      <c r="A850" s="5" t="s">
        <v>11</v>
      </c>
      <c r="B850" s="46">
        <v>94</v>
      </c>
      <c r="C850" s="46">
        <v>90</v>
      </c>
      <c r="D850" s="46">
        <v>103</v>
      </c>
      <c r="E850" s="46">
        <v>75</v>
      </c>
      <c r="F850" s="55">
        <v>102</v>
      </c>
      <c r="G850" s="55">
        <v>101</v>
      </c>
      <c r="H850" s="55">
        <v>108</v>
      </c>
      <c r="I850" s="55">
        <v>94</v>
      </c>
      <c r="J850" s="55">
        <v>111</v>
      </c>
      <c r="K850" s="55">
        <v>110</v>
      </c>
      <c r="L850" s="55">
        <v>120</v>
      </c>
      <c r="M850" s="55">
        <v>136</v>
      </c>
      <c r="N850" s="55">
        <v>135</v>
      </c>
      <c r="O850" s="55">
        <v>115</v>
      </c>
      <c r="P850" s="55">
        <v>125</v>
      </c>
      <c r="Q850" s="55">
        <v>117</v>
      </c>
      <c r="R850" s="55">
        <v>119</v>
      </c>
      <c r="S850" s="55">
        <v>113</v>
      </c>
      <c r="T850" s="103">
        <v>94</v>
      </c>
    </row>
    <row r="851" spans="1:20" ht="17" thickBot="1" x14ac:dyDescent="0.25">
      <c r="A851" s="5">
        <v>1</v>
      </c>
      <c r="B851" s="46">
        <v>75</v>
      </c>
      <c r="C851" s="46">
        <v>99</v>
      </c>
      <c r="D851" s="46">
        <v>82</v>
      </c>
      <c r="E851" s="46">
        <v>99</v>
      </c>
      <c r="F851" s="55">
        <v>76</v>
      </c>
      <c r="G851" s="55">
        <v>97</v>
      </c>
      <c r="H851" s="55">
        <v>101</v>
      </c>
      <c r="I851" s="55">
        <v>96</v>
      </c>
      <c r="J851" s="55">
        <v>104</v>
      </c>
      <c r="K851" s="55">
        <v>103</v>
      </c>
      <c r="L851" s="55">
        <v>120</v>
      </c>
      <c r="M851" s="55">
        <v>123</v>
      </c>
      <c r="N851" s="55">
        <v>131</v>
      </c>
      <c r="O851" s="55">
        <v>130</v>
      </c>
      <c r="P851" s="55">
        <v>115</v>
      </c>
      <c r="Q851" s="101">
        <v>125</v>
      </c>
      <c r="R851" s="101">
        <v>120</v>
      </c>
      <c r="S851" s="101">
        <v>120</v>
      </c>
      <c r="T851" s="101">
        <v>114</v>
      </c>
    </row>
    <row r="852" spans="1:20" ht="17" thickBot="1" x14ac:dyDescent="0.25">
      <c r="A852" s="5">
        <v>2</v>
      </c>
      <c r="B852" s="46">
        <v>57</v>
      </c>
      <c r="C852" s="46">
        <v>69</v>
      </c>
      <c r="D852" s="46">
        <v>81</v>
      </c>
      <c r="E852" s="46">
        <v>77</v>
      </c>
      <c r="F852" s="55">
        <v>83</v>
      </c>
      <c r="G852" s="55">
        <v>74</v>
      </c>
      <c r="H852" s="55">
        <v>92</v>
      </c>
      <c r="I852" s="55">
        <v>82</v>
      </c>
      <c r="J852" s="55">
        <v>90</v>
      </c>
      <c r="K852" s="55">
        <v>85</v>
      </c>
      <c r="L852" s="55">
        <v>98</v>
      </c>
      <c r="M852" s="55">
        <v>117</v>
      </c>
      <c r="N852" s="55">
        <v>112</v>
      </c>
      <c r="O852" s="55">
        <v>120</v>
      </c>
      <c r="P852" s="55">
        <v>131</v>
      </c>
      <c r="Q852" s="101">
        <v>109</v>
      </c>
      <c r="R852" s="101">
        <v>125</v>
      </c>
      <c r="S852" s="101">
        <v>113</v>
      </c>
      <c r="T852" s="101">
        <v>114</v>
      </c>
    </row>
    <row r="853" spans="1:20" ht="17" thickBot="1" x14ac:dyDescent="0.25">
      <c r="A853" s="5">
        <v>3</v>
      </c>
      <c r="B853" s="46">
        <v>50</v>
      </c>
      <c r="C853" s="46">
        <v>56</v>
      </c>
      <c r="D853" s="46">
        <v>62</v>
      </c>
      <c r="E853" s="46">
        <v>73</v>
      </c>
      <c r="F853" s="55">
        <v>70</v>
      </c>
      <c r="G853" s="55">
        <v>81</v>
      </c>
      <c r="H853" s="55">
        <v>69</v>
      </c>
      <c r="I853" s="55">
        <v>84</v>
      </c>
      <c r="J853" s="55">
        <v>79</v>
      </c>
      <c r="K853" s="55">
        <v>81</v>
      </c>
      <c r="L853" s="55">
        <v>79</v>
      </c>
      <c r="M853" s="55">
        <v>94</v>
      </c>
      <c r="N853" s="55">
        <v>102</v>
      </c>
      <c r="O853" s="55">
        <v>104</v>
      </c>
      <c r="P853" s="55">
        <v>111</v>
      </c>
      <c r="Q853" s="101">
        <v>121</v>
      </c>
      <c r="R853" s="101">
        <v>97</v>
      </c>
      <c r="S853" s="101">
        <v>111</v>
      </c>
      <c r="T853" s="101">
        <v>109</v>
      </c>
    </row>
    <row r="854" spans="1:20" ht="17" thickBot="1" x14ac:dyDescent="0.25">
      <c r="A854" s="5">
        <v>4</v>
      </c>
      <c r="B854" s="46">
        <v>38</v>
      </c>
      <c r="C854" s="46">
        <v>42</v>
      </c>
      <c r="D854" s="46">
        <v>54</v>
      </c>
      <c r="E854" s="46">
        <v>57</v>
      </c>
      <c r="F854" s="55">
        <v>63</v>
      </c>
      <c r="G854" s="55">
        <v>69</v>
      </c>
      <c r="H854" s="55">
        <v>76</v>
      </c>
      <c r="I854" s="55">
        <v>63</v>
      </c>
      <c r="J854" s="55">
        <v>76</v>
      </c>
      <c r="K854" s="55">
        <v>74</v>
      </c>
      <c r="L854" s="55">
        <v>80</v>
      </c>
      <c r="M854" s="55">
        <v>73</v>
      </c>
      <c r="N854" s="55">
        <v>91</v>
      </c>
      <c r="O854" s="55">
        <v>98</v>
      </c>
      <c r="P854" s="55">
        <v>104</v>
      </c>
      <c r="Q854" s="101">
        <v>108</v>
      </c>
      <c r="R854" s="101">
        <v>116</v>
      </c>
      <c r="S854" s="101">
        <v>90</v>
      </c>
      <c r="T854" s="101">
        <v>108</v>
      </c>
    </row>
    <row r="855" spans="1:20" ht="17" thickBot="1" x14ac:dyDescent="0.25">
      <c r="A855" s="5">
        <v>5</v>
      </c>
      <c r="B855" s="46">
        <v>45</v>
      </c>
      <c r="C855" s="46">
        <v>39</v>
      </c>
      <c r="D855" s="46">
        <v>41</v>
      </c>
      <c r="E855" s="46">
        <v>50</v>
      </c>
      <c r="F855" s="55">
        <v>59</v>
      </c>
      <c r="G855" s="55">
        <v>58</v>
      </c>
      <c r="H855" s="55">
        <v>61</v>
      </c>
      <c r="I855" s="55">
        <v>72</v>
      </c>
      <c r="J855" s="55">
        <v>62</v>
      </c>
      <c r="K855" s="55">
        <v>71</v>
      </c>
      <c r="L855" s="55">
        <v>71</v>
      </c>
      <c r="M855" s="55">
        <v>77</v>
      </c>
      <c r="N855" s="55">
        <v>70</v>
      </c>
      <c r="O855" s="55">
        <v>86</v>
      </c>
      <c r="P855" s="55">
        <v>102</v>
      </c>
      <c r="Q855" s="101">
        <v>95</v>
      </c>
      <c r="R855" s="101">
        <v>108</v>
      </c>
      <c r="S855" s="101">
        <v>110</v>
      </c>
      <c r="T855" s="101">
        <v>84</v>
      </c>
    </row>
    <row r="856" spans="1:20" ht="17" thickBot="1" x14ac:dyDescent="0.25">
      <c r="A856" s="5">
        <v>6</v>
      </c>
      <c r="B856" s="46">
        <v>28</v>
      </c>
      <c r="C856" s="46">
        <v>38</v>
      </c>
      <c r="D856" s="46">
        <v>41</v>
      </c>
      <c r="E856" s="46">
        <v>36</v>
      </c>
      <c r="F856" s="55">
        <v>47</v>
      </c>
      <c r="G856" s="55">
        <v>55</v>
      </c>
      <c r="H856" s="55">
        <v>57</v>
      </c>
      <c r="I856" s="55">
        <v>56</v>
      </c>
      <c r="J856" s="55">
        <v>67</v>
      </c>
      <c r="K856" s="55">
        <v>61</v>
      </c>
      <c r="L856" s="55">
        <v>71</v>
      </c>
      <c r="M856" s="55">
        <v>71</v>
      </c>
      <c r="N856" s="55">
        <v>72</v>
      </c>
      <c r="O856" s="55">
        <v>70</v>
      </c>
      <c r="P856" s="55">
        <v>84</v>
      </c>
      <c r="Q856" s="101">
        <v>103</v>
      </c>
      <c r="R856" s="101">
        <v>90</v>
      </c>
      <c r="S856" s="101">
        <v>99</v>
      </c>
      <c r="T856" s="101">
        <v>107</v>
      </c>
    </row>
    <row r="857" spans="1:20" ht="17" thickBot="1" x14ac:dyDescent="0.25">
      <c r="A857" s="5">
        <v>7</v>
      </c>
      <c r="B857" s="46">
        <v>31</v>
      </c>
      <c r="C857" s="46">
        <v>29</v>
      </c>
      <c r="D857" s="46">
        <v>35</v>
      </c>
      <c r="E857" s="46">
        <v>40</v>
      </c>
      <c r="F857" s="55">
        <v>37</v>
      </c>
      <c r="G857" s="55">
        <v>45</v>
      </c>
      <c r="H857" s="55">
        <v>52</v>
      </c>
      <c r="I857" s="55">
        <v>51</v>
      </c>
      <c r="J857" s="55">
        <v>53</v>
      </c>
      <c r="K857" s="55">
        <v>64</v>
      </c>
      <c r="L857" s="55">
        <v>62</v>
      </c>
      <c r="M857" s="55">
        <v>66</v>
      </c>
      <c r="N857" s="55">
        <v>73</v>
      </c>
      <c r="O857" s="55">
        <v>71</v>
      </c>
      <c r="P857" s="55">
        <v>69</v>
      </c>
      <c r="Q857" s="101">
        <v>84</v>
      </c>
      <c r="R857" s="101">
        <v>100</v>
      </c>
      <c r="S857" s="101">
        <v>83</v>
      </c>
      <c r="T857" s="101">
        <v>95</v>
      </c>
    </row>
    <row r="858" spans="1:20" ht="17" thickBot="1" x14ac:dyDescent="0.25">
      <c r="A858" s="5">
        <v>8</v>
      </c>
      <c r="B858" s="46">
        <v>35</v>
      </c>
      <c r="C858" s="46">
        <v>30</v>
      </c>
      <c r="D858" s="46">
        <v>45</v>
      </c>
      <c r="E858" s="46">
        <v>32</v>
      </c>
      <c r="F858" s="55">
        <v>35</v>
      </c>
      <c r="G858" s="55">
        <v>32</v>
      </c>
      <c r="H858" s="55">
        <v>38</v>
      </c>
      <c r="I858" s="55">
        <v>50</v>
      </c>
      <c r="J858" s="55">
        <v>55</v>
      </c>
      <c r="K858" s="55">
        <v>49</v>
      </c>
      <c r="L858" s="55">
        <v>63</v>
      </c>
      <c r="M858" s="55">
        <v>57</v>
      </c>
      <c r="N858" s="55">
        <v>58</v>
      </c>
      <c r="O858" s="55">
        <v>72</v>
      </c>
      <c r="P858" s="55">
        <v>68</v>
      </c>
      <c r="Q858" s="101">
        <v>63</v>
      </c>
      <c r="R858" s="101">
        <v>79</v>
      </c>
      <c r="S858" s="101">
        <v>89</v>
      </c>
      <c r="T858" s="101">
        <v>78</v>
      </c>
    </row>
    <row r="859" spans="1:20" ht="17" thickBot="1" x14ac:dyDescent="0.25">
      <c r="A859" s="5">
        <v>9</v>
      </c>
      <c r="B859" s="46">
        <v>44</v>
      </c>
      <c r="C859" s="46">
        <v>38</v>
      </c>
      <c r="D859" s="46">
        <v>35</v>
      </c>
      <c r="E859" s="46">
        <v>31</v>
      </c>
      <c r="F859" s="55">
        <v>30</v>
      </c>
      <c r="G859" s="55">
        <v>29</v>
      </c>
      <c r="H859" s="55">
        <v>30</v>
      </c>
      <c r="I859" s="55">
        <v>36</v>
      </c>
      <c r="J859" s="55">
        <v>47</v>
      </c>
      <c r="K859" s="55">
        <v>53</v>
      </c>
      <c r="L859" s="55">
        <v>47</v>
      </c>
      <c r="M859" s="55">
        <v>60</v>
      </c>
      <c r="N859" s="55">
        <v>53</v>
      </c>
      <c r="O859" s="55">
        <v>55</v>
      </c>
      <c r="P859" s="55">
        <v>66</v>
      </c>
      <c r="Q859" s="101">
        <v>72</v>
      </c>
      <c r="R859" s="101">
        <v>58</v>
      </c>
      <c r="S859" s="101">
        <v>74</v>
      </c>
      <c r="T859" s="101">
        <v>81</v>
      </c>
    </row>
    <row r="860" spans="1:20" ht="17" thickBot="1" x14ac:dyDescent="0.25">
      <c r="A860" s="5">
        <v>10</v>
      </c>
      <c r="B860" s="46">
        <v>36</v>
      </c>
      <c r="C860" s="46">
        <v>42</v>
      </c>
      <c r="D860" s="46">
        <v>33</v>
      </c>
      <c r="E860" s="46">
        <v>26</v>
      </c>
      <c r="F860" s="55">
        <v>30</v>
      </c>
      <c r="G860" s="55">
        <v>28</v>
      </c>
      <c r="H860" s="55">
        <v>23</v>
      </c>
      <c r="I860" s="55">
        <v>28</v>
      </c>
      <c r="J860" s="55">
        <v>33</v>
      </c>
      <c r="K860" s="55">
        <v>38</v>
      </c>
      <c r="L860" s="55">
        <v>50</v>
      </c>
      <c r="M860" s="55">
        <v>41</v>
      </c>
      <c r="N860" s="55">
        <v>59</v>
      </c>
      <c r="O860" s="55">
        <v>52</v>
      </c>
      <c r="P860" s="55">
        <v>54</v>
      </c>
      <c r="Q860" s="101">
        <v>59</v>
      </c>
      <c r="R860" s="101">
        <v>65</v>
      </c>
      <c r="S860" s="101">
        <v>56</v>
      </c>
      <c r="T860" s="101">
        <v>68</v>
      </c>
    </row>
    <row r="861" spans="1:20" ht="17" thickBot="1" x14ac:dyDescent="0.25">
      <c r="A861" s="5">
        <v>11</v>
      </c>
      <c r="B861" s="46">
        <v>28</v>
      </c>
      <c r="C861" s="46">
        <v>32</v>
      </c>
      <c r="D861" s="46">
        <v>36</v>
      </c>
      <c r="E861" s="46">
        <v>30</v>
      </c>
      <c r="F861" s="55">
        <v>22</v>
      </c>
      <c r="G861" s="55">
        <v>31</v>
      </c>
      <c r="H861" s="55">
        <v>21</v>
      </c>
      <c r="I861" s="55">
        <v>22</v>
      </c>
      <c r="J861" s="55">
        <v>25</v>
      </c>
      <c r="K861" s="55">
        <v>27</v>
      </c>
      <c r="L861" s="55">
        <v>38</v>
      </c>
      <c r="M861" s="55">
        <v>48</v>
      </c>
      <c r="N861" s="55">
        <v>42</v>
      </c>
      <c r="O861" s="55">
        <v>53</v>
      </c>
      <c r="P861" s="55">
        <v>48</v>
      </c>
      <c r="Q861" s="101">
        <v>53</v>
      </c>
      <c r="R861" s="101">
        <v>56</v>
      </c>
      <c r="S861" s="101">
        <v>64</v>
      </c>
      <c r="T861" s="101">
        <v>54</v>
      </c>
    </row>
    <row r="862" spans="1:20" ht="17" thickBot="1" x14ac:dyDescent="0.25">
      <c r="A862" s="5">
        <v>12</v>
      </c>
      <c r="B862" s="46">
        <v>28</v>
      </c>
      <c r="C862" s="46">
        <v>27</v>
      </c>
      <c r="D862" s="46">
        <v>30</v>
      </c>
      <c r="E862" s="46">
        <v>35</v>
      </c>
      <c r="F862" s="55">
        <v>27</v>
      </c>
      <c r="G862" s="55">
        <v>18</v>
      </c>
      <c r="H862" s="55">
        <v>23</v>
      </c>
      <c r="I862" s="55">
        <v>22</v>
      </c>
      <c r="J862" s="55">
        <v>20</v>
      </c>
      <c r="K862" s="55">
        <v>25</v>
      </c>
      <c r="L862" s="55">
        <v>26</v>
      </c>
      <c r="M862" s="55">
        <v>38</v>
      </c>
      <c r="N862" s="55">
        <v>45</v>
      </c>
      <c r="O862" s="55">
        <v>43</v>
      </c>
      <c r="P862" s="55">
        <v>51</v>
      </c>
      <c r="Q862" s="101">
        <v>46</v>
      </c>
      <c r="R862" s="101">
        <v>47</v>
      </c>
      <c r="S862" s="101">
        <v>57</v>
      </c>
      <c r="T862" s="101">
        <v>64</v>
      </c>
    </row>
    <row r="863" spans="1:20" ht="18" thickBot="1" x14ac:dyDescent="0.25">
      <c r="A863" s="5" t="s">
        <v>13</v>
      </c>
      <c r="B863" s="46"/>
      <c r="C863" s="46"/>
      <c r="D863" s="46"/>
      <c r="E863" s="46"/>
      <c r="F863" s="55"/>
      <c r="G863" s="55"/>
      <c r="H863" s="55"/>
      <c r="I863" s="55"/>
      <c r="J863" s="55"/>
      <c r="K863" s="55"/>
      <c r="L863" s="55"/>
      <c r="M863" s="55"/>
      <c r="N863" s="55">
        <v>1</v>
      </c>
      <c r="O863" s="55"/>
      <c r="P863" s="55"/>
      <c r="Q863" s="55"/>
      <c r="R863" s="55"/>
      <c r="S863" s="55"/>
      <c r="T863" s="103"/>
    </row>
    <row r="864" spans="1:20" ht="35" thickBot="1" x14ac:dyDescent="0.25">
      <c r="A864" s="16" t="s">
        <v>14</v>
      </c>
      <c r="B864" s="58">
        <f>SUM(B850:B862)</f>
        <v>589</v>
      </c>
      <c r="C864" s="58">
        <f>SUM(C850:C862)</f>
        <v>631</v>
      </c>
      <c r="D864" s="58">
        <f>SUM(D850:D862)</f>
        <v>678</v>
      </c>
      <c r="E864" s="58">
        <f>SUM(E850:E862)</f>
        <v>661</v>
      </c>
      <c r="F864" s="58">
        <f t="shared" ref="F864:K864" si="501">SUM(F850:F862)</f>
        <v>681</v>
      </c>
      <c r="G864" s="58">
        <f t="shared" si="501"/>
        <v>718</v>
      </c>
      <c r="H864" s="58">
        <f t="shared" si="501"/>
        <v>751</v>
      </c>
      <c r="I864" s="58">
        <f t="shared" si="501"/>
        <v>756</v>
      </c>
      <c r="J864" s="58">
        <f t="shared" si="501"/>
        <v>822</v>
      </c>
      <c r="K864" s="58">
        <f t="shared" si="501"/>
        <v>841</v>
      </c>
      <c r="L864" s="58">
        <f>SUM(L850:L862)</f>
        <v>925</v>
      </c>
      <c r="M864" s="58">
        <f>SUM(M850:M862)</f>
        <v>1001</v>
      </c>
      <c r="N864" s="58">
        <f t="shared" ref="N864:S864" si="502">SUM(N850:N863)</f>
        <v>1044</v>
      </c>
      <c r="O864" s="58">
        <f t="shared" si="502"/>
        <v>1069</v>
      </c>
      <c r="P864" s="58">
        <f t="shared" si="502"/>
        <v>1128</v>
      </c>
      <c r="Q864" s="58">
        <f t="shared" si="502"/>
        <v>1155</v>
      </c>
      <c r="R864" s="58">
        <f t="shared" si="502"/>
        <v>1180</v>
      </c>
      <c r="S864" s="58">
        <f t="shared" si="502"/>
        <v>1179</v>
      </c>
      <c r="T864" s="105">
        <f t="shared" ref="T864" si="503">SUM(T850:T862)</f>
        <v>1170</v>
      </c>
    </row>
    <row r="865" spans="1:20" ht="52" thickBot="1" x14ac:dyDescent="0.25">
      <c r="A865" s="16" t="s">
        <v>28</v>
      </c>
      <c r="B865" s="48"/>
      <c r="C865" s="59">
        <f>((C864-B864)/B864)</f>
        <v>7.1307300509337868E-2</v>
      </c>
      <c r="D865" s="59">
        <f>((D864-C864)/C864)</f>
        <v>7.448494453248812E-2</v>
      </c>
      <c r="E865" s="59">
        <f>((E864-D864)/D864)</f>
        <v>-2.5073746312684365E-2</v>
      </c>
      <c r="F865" s="59">
        <f>((F864-E864)/E864)</f>
        <v>3.0257186081694403E-2</v>
      </c>
      <c r="G865" s="59">
        <f t="shared" ref="G865:T865" si="504">((G864-F864)/F864)</f>
        <v>5.4331864904552128E-2</v>
      </c>
      <c r="H865" s="59">
        <f t="shared" si="504"/>
        <v>4.596100278551532E-2</v>
      </c>
      <c r="I865" s="59">
        <f t="shared" si="504"/>
        <v>6.6577896138482022E-3</v>
      </c>
      <c r="J865" s="59">
        <f t="shared" si="504"/>
        <v>8.7301587301587297E-2</v>
      </c>
      <c r="K865" s="59">
        <f t="shared" si="504"/>
        <v>2.3114355231143552E-2</v>
      </c>
      <c r="L865" s="59">
        <f t="shared" si="504"/>
        <v>9.9881093935790727E-2</v>
      </c>
      <c r="M865" s="59">
        <f t="shared" si="504"/>
        <v>8.2162162162162156E-2</v>
      </c>
      <c r="N865" s="59">
        <f t="shared" si="504"/>
        <v>4.295704295704296E-2</v>
      </c>
      <c r="O865" s="59">
        <f t="shared" si="504"/>
        <v>2.3946360153256706E-2</v>
      </c>
      <c r="P865" s="59">
        <f t="shared" si="504"/>
        <v>5.5191768007483627E-2</v>
      </c>
      <c r="Q865" s="59">
        <f t="shared" si="504"/>
        <v>2.3936170212765957E-2</v>
      </c>
      <c r="R865" s="59">
        <f t="shared" si="504"/>
        <v>2.1645021645021644E-2</v>
      </c>
      <c r="S865" s="59">
        <f t="shared" si="504"/>
        <v>-8.4745762711864404E-4</v>
      </c>
      <c r="T865" s="59">
        <f t="shared" si="504"/>
        <v>-7.6335877862595417E-3</v>
      </c>
    </row>
    <row r="866" spans="1:20" ht="69" thickBot="1" x14ac:dyDescent="0.25">
      <c r="A866" s="16" t="s">
        <v>16</v>
      </c>
      <c r="B866" s="59"/>
      <c r="C866" s="59"/>
      <c r="D866" s="59"/>
      <c r="E866" s="59"/>
      <c r="F866" s="59"/>
      <c r="G866" s="59">
        <f t="shared" ref="G866:T866" si="505">(G864-B864)/B864</f>
        <v>0.21901528013582344</v>
      </c>
      <c r="H866" s="59">
        <f t="shared" si="505"/>
        <v>0.19017432646592711</v>
      </c>
      <c r="I866" s="59">
        <f t="shared" si="505"/>
        <v>0.11504424778761062</v>
      </c>
      <c r="J866" s="59">
        <f t="shared" si="505"/>
        <v>0.24357034795763993</v>
      </c>
      <c r="K866" s="59">
        <f t="shared" si="505"/>
        <v>0.23494860499265785</v>
      </c>
      <c r="L866" s="59">
        <f t="shared" si="505"/>
        <v>0.28830083565459608</v>
      </c>
      <c r="M866" s="59">
        <f t="shared" si="505"/>
        <v>0.33288948069241014</v>
      </c>
      <c r="N866" s="59">
        <f t="shared" si="505"/>
        <v>0.38095238095238093</v>
      </c>
      <c r="O866" s="59">
        <f t="shared" si="505"/>
        <v>0.3004866180048662</v>
      </c>
      <c r="P866" s="59">
        <f t="shared" si="505"/>
        <v>0.34126040428061832</v>
      </c>
      <c r="Q866" s="59">
        <f t="shared" si="505"/>
        <v>0.24864864864864866</v>
      </c>
      <c r="R866" s="59">
        <f t="shared" si="505"/>
        <v>0.17882117882117882</v>
      </c>
      <c r="S866" s="59">
        <f t="shared" si="505"/>
        <v>0.12931034482758622</v>
      </c>
      <c r="T866" s="59">
        <f t="shared" si="505"/>
        <v>9.4480823199251635E-2</v>
      </c>
    </row>
    <row r="867" spans="1:20" ht="86" thickBot="1" x14ac:dyDescent="0.25">
      <c r="A867" s="16" t="s">
        <v>17</v>
      </c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>
        <f t="shared" ref="L867:T867" si="506">(L864-B864)/B864</f>
        <v>0.57045840407470294</v>
      </c>
      <c r="M867" s="59">
        <f t="shared" si="506"/>
        <v>0.58637083993660855</v>
      </c>
      <c r="N867" s="59">
        <f t="shared" si="506"/>
        <v>0.53982300884955747</v>
      </c>
      <c r="O867" s="59">
        <f t="shared" si="506"/>
        <v>0.61724659606656584</v>
      </c>
      <c r="P867" s="59">
        <f t="shared" si="506"/>
        <v>0.65638766519823788</v>
      </c>
      <c r="Q867" s="59">
        <f t="shared" si="506"/>
        <v>0.60863509749303624</v>
      </c>
      <c r="R867" s="59">
        <f t="shared" si="506"/>
        <v>0.57123834886817582</v>
      </c>
      <c r="S867" s="59">
        <f t="shared" si="506"/>
        <v>0.55952380952380953</v>
      </c>
      <c r="T867" s="59">
        <f t="shared" si="506"/>
        <v>0.42335766423357662</v>
      </c>
    </row>
    <row r="868" spans="1:20" ht="35" thickBot="1" x14ac:dyDescent="0.25">
      <c r="A868" s="16" t="s">
        <v>18</v>
      </c>
      <c r="B868" s="60">
        <v>17220</v>
      </c>
      <c r="C868" s="60">
        <v>16775</v>
      </c>
      <c r="D868" s="60">
        <v>16254</v>
      </c>
      <c r="E868" s="60">
        <v>15688</v>
      </c>
      <c r="F868" s="60">
        <v>15487</v>
      </c>
      <c r="G868" s="29">
        <v>14975</v>
      </c>
      <c r="H868" s="29">
        <v>14428</v>
      </c>
      <c r="I868" s="29">
        <v>14127</v>
      </c>
      <c r="J868" s="29">
        <v>13895</v>
      </c>
      <c r="K868" s="29">
        <v>13520</v>
      </c>
      <c r="L868" s="29">
        <v>13012</v>
      </c>
      <c r="M868" s="29">
        <v>12915</v>
      </c>
      <c r="N868" s="29">
        <v>12988</v>
      </c>
      <c r="O868" s="29">
        <v>13065</v>
      </c>
      <c r="P868" s="29">
        <v>13240</v>
      </c>
      <c r="Q868" s="29">
        <v>13291</v>
      </c>
      <c r="R868" s="29">
        <v>13300</v>
      </c>
      <c r="S868" s="29">
        <v>12978</v>
      </c>
      <c r="T868" s="29">
        <v>12596</v>
      </c>
    </row>
    <row r="869" spans="1:20" ht="69" thickBot="1" x14ac:dyDescent="0.25">
      <c r="A869" s="16" t="s">
        <v>19</v>
      </c>
      <c r="B869" s="59"/>
      <c r="C869" s="59">
        <f t="shared" ref="C869:T869" si="507">(C868-B868)/B868</f>
        <v>-2.5842044134727061E-2</v>
      </c>
      <c r="D869" s="59">
        <f t="shared" si="507"/>
        <v>-3.1058122205663188E-2</v>
      </c>
      <c r="E869" s="59">
        <f t="shared" si="507"/>
        <v>-3.4822197612895289E-2</v>
      </c>
      <c r="F869" s="59">
        <f t="shared" si="507"/>
        <v>-1.2812340642529322E-2</v>
      </c>
      <c r="G869" s="59">
        <f t="shared" si="507"/>
        <v>-3.3059985794537353E-2</v>
      </c>
      <c r="H869" s="59">
        <f t="shared" si="507"/>
        <v>-3.6527545909849753E-2</v>
      </c>
      <c r="I869" s="59">
        <f t="shared" si="507"/>
        <v>-2.0862212364846134E-2</v>
      </c>
      <c r="J869" s="59">
        <f t="shared" si="507"/>
        <v>-1.6422453457917464E-2</v>
      </c>
      <c r="K869" s="59">
        <f t="shared" si="507"/>
        <v>-2.6988125224901044E-2</v>
      </c>
      <c r="L869" s="59">
        <f t="shared" si="507"/>
        <v>-3.7573964497041423E-2</v>
      </c>
      <c r="M869" s="59">
        <f t="shared" si="507"/>
        <v>-7.454657239471257E-3</v>
      </c>
      <c r="N869" s="59">
        <f t="shared" si="507"/>
        <v>5.6523422377080914E-3</v>
      </c>
      <c r="O869" s="59">
        <f t="shared" si="507"/>
        <v>5.9285494302433019E-3</v>
      </c>
      <c r="P869" s="59">
        <f t="shared" si="507"/>
        <v>1.3394565633371604E-2</v>
      </c>
      <c r="Q869" s="59">
        <f t="shared" si="507"/>
        <v>3.8519637462235651E-3</v>
      </c>
      <c r="R869" s="59">
        <f t="shared" si="507"/>
        <v>6.7714995109472581E-4</v>
      </c>
      <c r="S869" s="59">
        <f t="shared" si="507"/>
        <v>-2.4210526315789474E-2</v>
      </c>
      <c r="T869" s="59">
        <f t="shared" si="507"/>
        <v>-2.943442749267992E-2</v>
      </c>
    </row>
    <row r="870" spans="1:20" ht="69" thickBot="1" x14ac:dyDescent="0.25">
      <c r="A870" s="16" t="s">
        <v>20</v>
      </c>
      <c r="B870" s="59"/>
      <c r="C870" s="59"/>
      <c r="D870" s="59"/>
      <c r="E870" s="59"/>
      <c r="F870" s="59"/>
      <c r="G870" s="59">
        <f t="shared" ref="G870:T870" si="508">(G868-B868)/B868</f>
        <v>-0.13037166085946575</v>
      </c>
      <c r="H870" s="59">
        <f t="shared" si="508"/>
        <v>-0.13991058122205663</v>
      </c>
      <c r="I870" s="59">
        <f t="shared" si="508"/>
        <v>-0.13086009597637505</v>
      </c>
      <c r="J870" s="59">
        <f t="shared" si="508"/>
        <v>-0.11429117797042325</v>
      </c>
      <c r="K870" s="59">
        <f t="shared" si="508"/>
        <v>-0.127009750112998</v>
      </c>
      <c r="L870" s="59">
        <f t="shared" si="508"/>
        <v>-0.13108514190317194</v>
      </c>
      <c r="M870" s="59">
        <f t="shared" si="508"/>
        <v>-0.10486553922927641</v>
      </c>
      <c r="N870" s="59">
        <f t="shared" si="508"/>
        <v>-8.0625752105896509E-2</v>
      </c>
      <c r="O870" s="59">
        <f t="shared" si="508"/>
        <v>-5.9733717164447642E-2</v>
      </c>
      <c r="P870" s="59">
        <f t="shared" si="508"/>
        <v>-2.0710059171597635E-2</v>
      </c>
      <c r="Q870" s="59">
        <f t="shared" si="508"/>
        <v>2.144174608054104E-2</v>
      </c>
      <c r="R870" s="59">
        <f t="shared" si="508"/>
        <v>2.9810298102981029E-2</v>
      </c>
      <c r="S870" s="59">
        <f t="shared" si="508"/>
        <v>-7.6994148444718203E-4</v>
      </c>
      <c r="T870" s="59">
        <f t="shared" si="508"/>
        <v>-3.5897435897435895E-2</v>
      </c>
    </row>
    <row r="871" spans="1:20" ht="86" thickBot="1" x14ac:dyDescent="0.25">
      <c r="A871" s="16" t="s">
        <v>21</v>
      </c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>
        <f t="shared" ref="L871:T871" si="509">(L868-B868)/B868</f>
        <v>-0.24436701509872241</v>
      </c>
      <c r="M871" s="59">
        <f t="shared" si="509"/>
        <v>-0.23010432190760061</v>
      </c>
      <c r="N871" s="59">
        <f t="shared" si="509"/>
        <v>-0.20093515442352652</v>
      </c>
      <c r="O871" s="59">
        <f t="shared" si="509"/>
        <v>-0.16719785823559408</v>
      </c>
      <c r="P871" s="59">
        <f t="shared" si="509"/>
        <v>-0.14508942984438561</v>
      </c>
      <c r="Q871" s="59">
        <f t="shared" si="509"/>
        <v>-0.11245409015025042</v>
      </c>
      <c r="R871" s="59">
        <f t="shared" si="509"/>
        <v>-7.8181314111449962E-2</v>
      </c>
      <c r="S871" s="59">
        <f t="shared" si="509"/>
        <v>-8.1333616479082604E-2</v>
      </c>
      <c r="T871" s="59">
        <f t="shared" si="509"/>
        <v>-9.348686577905721E-2</v>
      </c>
    </row>
    <row r="872" spans="1:20" ht="52" thickBot="1" x14ac:dyDescent="0.25">
      <c r="A872" s="16" t="s">
        <v>22</v>
      </c>
      <c r="B872" s="59">
        <f>B864/B868</f>
        <v>3.4204413472706155E-2</v>
      </c>
      <c r="C872" s="59">
        <f>C864/C868</f>
        <v>3.7615499254843518E-2</v>
      </c>
      <c r="D872" s="59">
        <f>D864/D868</f>
        <v>4.1712809154669621E-2</v>
      </c>
      <c r="E872" s="59">
        <f>E864/E868</f>
        <v>4.2134115247322794E-2</v>
      </c>
      <c r="F872" s="59">
        <f>F864/F868</f>
        <v>4.3972363918124882E-2</v>
      </c>
      <c r="G872" s="59">
        <f t="shared" ref="G872:M872" si="510">G864/G868</f>
        <v>4.79465776293823E-2</v>
      </c>
      <c r="H872" s="59">
        <f t="shared" si="510"/>
        <v>5.2051566398669251E-2</v>
      </c>
      <c r="I872" s="59">
        <f t="shared" si="510"/>
        <v>5.3514546612868974E-2</v>
      </c>
      <c r="J872" s="59">
        <f t="shared" si="510"/>
        <v>5.9157970492983089E-2</v>
      </c>
      <c r="K872" s="59">
        <f t="shared" si="510"/>
        <v>6.2204142011834322E-2</v>
      </c>
      <c r="L872" s="59">
        <f t="shared" si="510"/>
        <v>7.1088226252689818E-2</v>
      </c>
      <c r="M872" s="59">
        <f t="shared" si="510"/>
        <v>7.750677506775068E-2</v>
      </c>
      <c r="N872" s="59">
        <f t="shared" ref="N872:O872" si="511">N864/N868</f>
        <v>8.03818909762858E-2</v>
      </c>
      <c r="O872" s="59">
        <f t="shared" si="511"/>
        <v>8.1821660926138531E-2</v>
      </c>
      <c r="P872" s="59">
        <f t="shared" ref="P872:Q872" si="512">P864/P868</f>
        <v>8.5196374622356491E-2</v>
      </c>
      <c r="Q872" s="59">
        <f t="shared" si="512"/>
        <v>8.6900910390489805E-2</v>
      </c>
      <c r="R872" s="59">
        <f t="shared" ref="R872:S872" si="513">R864/R868</f>
        <v>8.8721804511278202E-2</v>
      </c>
      <c r="S872" s="59">
        <f t="shared" si="513"/>
        <v>9.084604715672677E-2</v>
      </c>
      <c r="T872" s="59">
        <f t="shared" ref="T872" si="514">T864/T868</f>
        <v>9.2886630676405207E-2</v>
      </c>
    </row>
    <row r="873" spans="1:20" ht="69" thickBot="1" x14ac:dyDescent="0.25">
      <c r="A873" s="16" t="s">
        <v>23</v>
      </c>
      <c r="B873" s="59"/>
      <c r="C873" s="59">
        <f t="shared" ref="C873:K873" si="515">(C872-B872)</f>
        <v>3.411085782137363E-3</v>
      </c>
      <c r="D873" s="59">
        <f t="shared" si="515"/>
        <v>4.0973098998261029E-3</v>
      </c>
      <c r="E873" s="59">
        <f t="shared" si="515"/>
        <v>4.2130609265317309E-4</v>
      </c>
      <c r="F873" s="59">
        <f t="shared" si="515"/>
        <v>1.8382486708020881E-3</v>
      </c>
      <c r="G873" s="59">
        <f t="shared" si="515"/>
        <v>3.9742137112574183E-3</v>
      </c>
      <c r="H873" s="59">
        <f t="shared" si="515"/>
        <v>4.1049887692869505E-3</v>
      </c>
      <c r="I873" s="59">
        <f t="shared" si="515"/>
        <v>1.4629802141997231E-3</v>
      </c>
      <c r="J873" s="59">
        <f t="shared" si="515"/>
        <v>5.6434238801141151E-3</v>
      </c>
      <c r="K873" s="59">
        <f t="shared" si="515"/>
        <v>3.0461715188512331E-3</v>
      </c>
      <c r="L873" s="59">
        <f t="shared" ref="L873:T873" si="516">(L872-K872)</f>
        <v>8.8840842408554957E-3</v>
      </c>
      <c r="M873" s="59">
        <f t="shared" si="516"/>
        <v>6.4185488150608622E-3</v>
      </c>
      <c r="N873" s="59">
        <f t="shared" si="516"/>
        <v>2.8751159085351197E-3</v>
      </c>
      <c r="O873" s="59">
        <f t="shared" si="516"/>
        <v>1.4397699498527317E-3</v>
      </c>
      <c r="P873" s="59">
        <f t="shared" si="516"/>
        <v>3.3747136962179597E-3</v>
      </c>
      <c r="Q873" s="59">
        <f t="shared" si="516"/>
        <v>1.704535768133314E-3</v>
      </c>
      <c r="R873" s="59">
        <f t="shared" si="516"/>
        <v>1.8208941207883966E-3</v>
      </c>
      <c r="S873" s="59">
        <f t="shared" si="516"/>
        <v>2.124242645448568E-3</v>
      </c>
      <c r="T873" s="59">
        <f t="shared" si="516"/>
        <v>2.0405835196784378E-3</v>
      </c>
    </row>
    <row r="874" spans="1:20" ht="69" thickBot="1" x14ac:dyDescent="0.25">
      <c r="A874" s="16" t="s">
        <v>24</v>
      </c>
      <c r="B874" s="59"/>
      <c r="C874" s="59"/>
      <c r="D874" s="59"/>
      <c r="E874" s="59"/>
      <c r="F874" s="59"/>
      <c r="G874" s="59">
        <f>G872-B872</f>
        <v>1.3742164156676145E-2</v>
      </c>
      <c r="H874" s="59">
        <f t="shared" ref="H874:K874" si="517">H872-C872</f>
        <v>1.4436067143825733E-2</v>
      </c>
      <c r="I874" s="59">
        <f t="shared" si="517"/>
        <v>1.1801737458199353E-2</v>
      </c>
      <c r="J874" s="59">
        <f t="shared" si="517"/>
        <v>1.7023855245660295E-2</v>
      </c>
      <c r="K874" s="59">
        <f t="shared" si="517"/>
        <v>1.823177809370944E-2</v>
      </c>
      <c r="L874" s="59">
        <f t="shared" ref="L874:T874" si="518">L872-G872</f>
        <v>2.3141648623307517E-2</v>
      </c>
      <c r="M874" s="59">
        <f t="shared" si="518"/>
        <v>2.5455208669081429E-2</v>
      </c>
      <c r="N874" s="59">
        <f t="shared" si="518"/>
        <v>2.6867344363416826E-2</v>
      </c>
      <c r="O874" s="59">
        <f t="shared" si="518"/>
        <v>2.2663690433155442E-2</v>
      </c>
      <c r="P874" s="59">
        <f t="shared" si="518"/>
        <v>2.2992232610522169E-2</v>
      </c>
      <c r="Q874" s="59">
        <f t="shared" si="518"/>
        <v>1.5812684137799987E-2</v>
      </c>
      <c r="R874" s="59">
        <f t="shared" si="518"/>
        <v>1.1215029443527522E-2</v>
      </c>
      <c r="S874" s="59">
        <f t="shared" si="518"/>
        <v>1.046415618044097E-2</v>
      </c>
      <c r="T874" s="59">
        <f t="shared" si="518"/>
        <v>1.1064969750266676E-2</v>
      </c>
    </row>
    <row r="875" spans="1:20" ht="69" thickBot="1" x14ac:dyDescent="0.25">
      <c r="A875" s="16" t="s">
        <v>25</v>
      </c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>
        <f t="shared" ref="L875:T875" si="519">L872-B872</f>
        <v>3.6883812779983663E-2</v>
      </c>
      <c r="M875" s="59">
        <f t="shared" si="519"/>
        <v>3.9891275812907162E-2</v>
      </c>
      <c r="N875" s="59">
        <f t="shared" si="519"/>
        <v>3.8669081821616179E-2</v>
      </c>
      <c r="O875" s="59">
        <f t="shared" si="519"/>
        <v>3.9687545678815737E-2</v>
      </c>
      <c r="P875" s="59">
        <f t="shared" si="519"/>
        <v>4.1224010704231609E-2</v>
      </c>
      <c r="Q875" s="59">
        <f t="shared" si="519"/>
        <v>3.8954332761107505E-2</v>
      </c>
      <c r="R875" s="59">
        <f t="shared" si="519"/>
        <v>3.6670238112608951E-2</v>
      </c>
      <c r="S875" s="59">
        <f t="shared" si="519"/>
        <v>3.7331500543857796E-2</v>
      </c>
      <c r="T875" s="59">
        <f t="shared" si="519"/>
        <v>3.3728660183422118E-2</v>
      </c>
    </row>
    <row r="879" spans="1:20" ht="16" x14ac:dyDescent="0.2">
      <c r="A879" s="40" t="s">
        <v>76</v>
      </c>
      <c r="B879" s="41"/>
      <c r="C879" s="41"/>
      <c r="D879" s="41"/>
      <c r="E879" s="41"/>
      <c r="F879" s="41"/>
      <c r="G879" s="41"/>
      <c r="H879" s="42"/>
      <c r="I879" s="41"/>
      <c r="J879" s="41"/>
      <c r="K879" s="41"/>
      <c r="L879" s="41"/>
      <c r="M879" s="42"/>
      <c r="N879" s="42"/>
    </row>
    <row r="880" spans="1:20" ht="17" thickBo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20" ht="18" thickBot="1" x14ac:dyDescent="0.25">
      <c r="A881" s="10"/>
      <c r="B881" s="10" t="s">
        <v>0</v>
      </c>
      <c r="C881" s="10" t="s">
        <v>1</v>
      </c>
      <c r="D881" s="10" t="s">
        <v>2</v>
      </c>
      <c r="E881" s="10" t="s">
        <v>3</v>
      </c>
      <c r="F881" s="10" t="s">
        <v>4</v>
      </c>
      <c r="G881" s="10" t="s">
        <v>5</v>
      </c>
      <c r="H881" s="10" t="s">
        <v>6</v>
      </c>
      <c r="I881" s="10" t="s">
        <v>7</v>
      </c>
      <c r="J881" s="10" t="s">
        <v>8</v>
      </c>
      <c r="K881" s="10" t="s">
        <v>9</v>
      </c>
      <c r="L881" s="10" t="s">
        <v>10</v>
      </c>
      <c r="M881" s="10" t="s">
        <v>30</v>
      </c>
      <c r="N881" s="10" t="s">
        <v>36</v>
      </c>
      <c r="O881" s="10" t="s">
        <v>39</v>
      </c>
      <c r="P881" s="10" t="s">
        <v>40</v>
      </c>
      <c r="Q881" s="10" t="s">
        <v>41</v>
      </c>
      <c r="R881" s="10" t="s">
        <v>42</v>
      </c>
      <c r="S881" s="10" t="s">
        <v>43</v>
      </c>
      <c r="T881" s="10" t="s">
        <v>46</v>
      </c>
    </row>
    <row r="882" spans="1:20" ht="18" thickBot="1" x14ac:dyDescent="0.25">
      <c r="A882" s="5" t="s">
        <v>11</v>
      </c>
      <c r="B882" s="46">
        <v>22</v>
      </c>
      <c r="C882" s="46">
        <v>15</v>
      </c>
      <c r="D882" s="46">
        <v>18</v>
      </c>
      <c r="E882" s="46">
        <v>14</v>
      </c>
      <c r="F882" s="55">
        <v>16</v>
      </c>
      <c r="G882" s="55">
        <v>19</v>
      </c>
      <c r="H882" s="55">
        <v>13</v>
      </c>
      <c r="I882" s="55">
        <v>19</v>
      </c>
      <c r="J882" s="55">
        <v>22</v>
      </c>
      <c r="K882" s="55">
        <v>25</v>
      </c>
      <c r="L882" s="55">
        <v>23</v>
      </c>
      <c r="M882" s="55">
        <v>25</v>
      </c>
      <c r="N882" s="55">
        <v>19</v>
      </c>
      <c r="O882" s="55">
        <v>26</v>
      </c>
      <c r="P882" s="55">
        <v>29</v>
      </c>
      <c r="Q882" s="55">
        <v>30</v>
      </c>
      <c r="R882" s="55">
        <v>17</v>
      </c>
      <c r="S882" s="55">
        <v>20</v>
      </c>
      <c r="T882" s="103">
        <v>23</v>
      </c>
    </row>
    <row r="883" spans="1:20" ht="17" thickBot="1" x14ac:dyDescent="0.25">
      <c r="A883" s="5">
        <v>1</v>
      </c>
      <c r="B883" s="46">
        <v>19</v>
      </c>
      <c r="C883" s="46">
        <v>24</v>
      </c>
      <c r="D883" s="46">
        <v>16</v>
      </c>
      <c r="E883" s="46">
        <v>19</v>
      </c>
      <c r="F883" s="55">
        <v>16</v>
      </c>
      <c r="G883" s="55">
        <v>17</v>
      </c>
      <c r="H883" s="55">
        <v>20</v>
      </c>
      <c r="I883" s="55">
        <v>14</v>
      </c>
      <c r="J883" s="55">
        <v>18</v>
      </c>
      <c r="K883" s="55">
        <v>20</v>
      </c>
      <c r="L883" s="55">
        <v>32</v>
      </c>
      <c r="M883" s="55">
        <v>15</v>
      </c>
      <c r="N883" s="55">
        <v>26</v>
      </c>
      <c r="O883" s="55">
        <v>20</v>
      </c>
      <c r="P883" s="55">
        <v>29</v>
      </c>
      <c r="Q883" s="101">
        <v>27</v>
      </c>
      <c r="R883" s="101">
        <v>28</v>
      </c>
      <c r="S883" s="101">
        <v>16</v>
      </c>
      <c r="T883" s="101">
        <v>21</v>
      </c>
    </row>
    <row r="884" spans="1:20" ht="17" thickBot="1" x14ac:dyDescent="0.25">
      <c r="A884" s="5">
        <v>2</v>
      </c>
      <c r="B884" s="46">
        <v>37</v>
      </c>
      <c r="C884" s="46">
        <v>20</v>
      </c>
      <c r="D884" s="46">
        <v>23</v>
      </c>
      <c r="E884" s="46">
        <v>12</v>
      </c>
      <c r="F884" s="55">
        <v>18</v>
      </c>
      <c r="G884" s="55">
        <v>14</v>
      </c>
      <c r="H884" s="55">
        <v>16</v>
      </c>
      <c r="I884" s="55">
        <v>18</v>
      </c>
      <c r="J884" s="55">
        <v>17</v>
      </c>
      <c r="K884" s="55">
        <v>19</v>
      </c>
      <c r="L884" s="55">
        <v>21</v>
      </c>
      <c r="M884" s="55">
        <v>27</v>
      </c>
      <c r="N884" s="55">
        <v>17</v>
      </c>
      <c r="O884" s="55">
        <v>25</v>
      </c>
      <c r="P884" s="55">
        <v>19</v>
      </c>
      <c r="Q884" s="101">
        <v>24</v>
      </c>
      <c r="R884" s="101">
        <v>22</v>
      </c>
      <c r="S884" s="101">
        <v>27</v>
      </c>
      <c r="T884" s="101">
        <v>18</v>
      </c>
    </row>
    <row r="885" spans="1:20" ht="17" thickBot="1" x14ac:dyDescent="0.25">
      <c r="A885" s="5">
        <v>3</v>
      </c>
      <c r="B885" s="46">
        <v>18</v>
      </c>
      <c r="C885" s="46">
        <v>38</v>
      </c>
      <c r="D885" s="46">
        <v>19</v>
      </c>
      <c r="E885" s="46">
        <v>18</v>
      </c>
      <c r="F885" s="55">
        <v>10</v>
      </c>
      <c r="G885" s="55">
        <v>18</v>
      </c>
      <c r="H885" s="55">
        <v>12</v>
      </c>
      <c r="I885" s="55">
        <v>18</v>
      </c>
      <c r="J885" s="55">
        <v>18</v>
      </c>
      <c r="K885" s="55">
        <v>13</v>
      </c>
      <c r="L885" s="55">
        <v>16</v>
      </c>
      <c r="M885" s="55">
        <v>17</v>
      </c>
      <c r="N885" s="55">
        <v>28</v>
      </c>
      <c r="O885" s="55">
        <v>19</v>
      </c>
      <c r="P885" s="55">
        <v>22</v>
      </c>
      <c r="Q885" s="101">
        <v>20</v>
      </c>
      <c r="R885" s="101">
        <v>20</v>
      </c>
      <c r="S885" s="101">
        <v>21</v>
      </c>
      <c r="T885" s="101">
        <v>25</v>
      </c>
    </row>
    <row r="886" spans="1:20" ht="17" thickBot="1" x14ac:dyDescent="0.25">
      <c r="A886" s="5">
        <v>4</v>
      </c>
      <c r="B886" s="46">
        <v>17</v>
      </c>
      <c r="C886" s="46">
        <v>15</v>
      </c>
      <c r="D886" s="46">
        <v>32</v>
      </c>
      <c r="E886" s="46">
        <v>20</v>
      </c>
      <c r="F886" s="55">
        <v>13</v>
      </c>
      <c r="G886" s="46" t="s">
        <v>29</v>
      </c>
      <c r="H886" s="55">
        <v>15</v>
      </c>
      <c r="I886" s="55">
        <v>11</v>
      </c>
      <c r="J886" s="55">
        <v>17</v>
      </c>
      <c r="K886" s="55">
        <v>17</v>
      </c>
      <c r="L886" s="55">
        <v>14</v>
      </c>
      <c r="M886" s="55">
        <v>11</v>
      </c>
      <c r="N886" s="55">
        <v>16</v>
      </c>
      <c r="O886" s="55">
        <v>28</v>
      </c>
      <c r="P886" s="55">
        <v>18</v>
      </c>
      <c r="Q886" s="101">
        <v>22</v>
      </c>
      <c r="R886" s="101">
        <v>20</v>
      </c>
      <c r="S886" s="101">
        <v>17</v>
      </c>
      <c r="T886" s="101">
        <v>23</v>
      </c>
    </row>
    <row r="887" spans="1:20" ht="17" thickBot="1" x14ac:dyDescent="0.25">
      <c r="A887" s="5">
        <v>5</v>
      </c>
      <c r="B887" s="46">
        <v>19</v>
      </c>
      <c r="C887" s="46">
        <v>16</v>
      </c>
      <c r="D887" s="46">
        <v>12</v>
      </c>
      <c r="E887" s="46">
        <v>28</v>
      </c>
      <c r="F887" s="55">
        <v>17</v>
      </c>
      <c r="G887" s="55">
        <v>11</v>
      </c>
      <c r="H887" s="46" t="s">
        <v>29</v>
      </c>
      <c r="I887" s="55">
        <v>17</v>
      </c>
      <c r="J887" s="55">
        <v>10</v>
      </c>
      <c r="K887" s="55">
        <v>15</v>
      </c>
      <c r="L887" s="55">
        <v>17</v>
      </c>
      <c r="M887" s="55">
        <v>12</v>
      </c>
      <c r="N887" s="55">
        <v>10</v>
      </c>
      <c r="O887" s="55">
        <v>18</v>
      </c>
      <c r="P887" s="55">
        <v>24</v>
      </c>
      <c r="Q887" s="101">
        <v>17</v>
      </c>
      <c r="R887" s="101">
        <v>21</v>
      </c>
      <c r="S887" s="101">
        <v>18</v>
      </c>
      <c r="T887" s="101">
        <v>19</v>
      </c>
    </row>
    <row r="888" spans="1:20" ht="17" thickBot="1" x14ac:dyDescent="0.25">
      <c r="A888" s="5">
        <v>6</v>
      </c>
      <c r="B888" s="46">
        <v>14</v>
      </c>
      <c r="C888" s="46">
        <v>16</v>
      </c>
      <c r="D888" s="46">
        <v>18</v>
      </c>
      <c r="E888" s="46" t="s">
        <v>29</v>
      </c>
      <c r="F888" s="55">
        <v>20</v>
      </c>
      <c r="G888" s="55">
        <v>17</v>
      </c>
      <c r="H888" s="55">
        <v>10</v>
      </c>
      <c r="I888" s="46" t="s">
        <v>29</v>
      </c>
      <c r="J888" s="55">
        <v>15</v>
      </c>
      <c r="K888" s="46" t="s">
        <v>29</v>
      </c>
      <c r="L888" s="55">
        <v>15</v>
      </c>
      <c r="M888" s="55">
        <v>16</v>
      </c>
      <c r="N888" s="55">
        <v>11</v>
      </c>
      <c r="O888" s="55">
        <v>12</v>
      </c>
      <c r="P888" s="55">
        <v>14</v>
      </c>
      <c r="Q888" s="101">
        <v>22</v>
      </c>
      <c r="R888" s="101">
        <v>15</v>
      </c>
      <c r="S888" s="101">
        <v>19</v>
      </c>
      <c r="T888" s="101">
        <v>13</v>
      </c>
    </row>
    <row r="889" spans="1:20" ht="17" thickBot="1" x14ac:dyDescent="0.25">
      <c r="A889" s="5">
        <v>7</v>
      </c>
      <c r="B889" s="46">
        <v>12</v>
      </c>
      <c r="C889" s="46">
        <v>13</v>
      </c>
      <c r="D889" s="46">
        <v>14</v>
      </c>
      <c r="E889" s="46">
        <v>16</v>
      </c>
      <c r="F889" s="46" t="s">
        <v>29</v>
      </c>
      <c r="G889" s="55">
        <v>17</v>
      </c>
      <c r="H889" s="55">
        <v>16</v>
      </c>
      <c r="I889" s="46" t="s">
        <v>29</v>
      </c>
      <c r="J889" s="46" t="s">
        <v>29</v>
      </c>
      <c r="K889" s="55">
        <v>13</v>
      </c>
      <c r="L889" s="46" t="s">
        <v>29</v>
      </c>
      <c r="M889" s="46">
        <v>16</v>
      </c>
      <c r="N889" s="46">
        <v>15</v>
      </c>
      <c r="O889" s="46">
        <v>11</v>
      </c>
      <c r="P889" s="46">
        <v>11</v>
      </c>
      <c r="Q889" s="101">
        <v>12</v>
      </c>
      <c r="R889" s="101">
        <v>19</v>
      </c>
      <c r="S889" s="101">
        <v>15</v>
      </c>
      <c r="T889" s="101">
        <v>16</v>
      </c>
    </row>
    <row r="890" spans="1:20" ht="18" thickBot="1" x14ac:dyDescent="0.25">
      <c r="A890" s="5">
        <v>8</v>
      </c>
      <c r="B890" s="46" t="s">
        <v>29</v>
      </c>
      <c r="C890" s="46">
        <v>12</v>
      </c>
      <c r="D890" s="46">
        <v>12</v>
      </c>
      <c r="E890" s="46">
        <v>13</v>
      </c>
      <c r="F890" s="55">
        <v>15</v>
      </c>
      <c r="G890" s="46" t="s">
        <v>29</v>
      </c>
      <c r="H890" s="55">
        <v>15</v>
      </c>
      <c r="I890" s="55">
        <v>14</v>
      </c>
      <c r="J890" s="46" t="s">
        <v>29</v>
      </c>
      <c r="K890" s="46" t="s">
        <v>29</v>
      </c>
      <c r="L890" s="55">
        <v>12</v>
      </c>
      <c r="M890" s="55" t="s">
        <v>27</v>
      </c>
      <c r="N890" s="55">
        <v>14</v>
      </c>
      <c r="O890" s="55">
        <v>13</v>
      </c>
      <c r="P890" s="55">
        <v>11</v>
      </c>
      <c r="Q890" s="101">
        <v>10</v>
      </c>
      <c r="R890" s="101">
        <v>8</v>
      </c>
      <c r="S890" s="101">
        <v>18</v>
      </c>
      <c r="T890" s="101">
        <v>9</v>
      </c>
    </row>
    <row r="891" spans="1:20" ht="17" thickBot="1" x14ac:dyDescent="0.25">
      <c r="A891" s="5">
        <v>9</v>
      </c>
      <c r="B891" s="46">
        <v>12</v>
      </c>
      <c r="C891" s="46" t="s">
        <v>29</v>
      </c>
      <c r="D891" s="46">
        <v>12</v>
      </c>
      <c r="E891" s="46">
        <v>12</v>
      </c>
      <c r="F891" s="55">
        <v>14</v>
      </c>
      <c r="G891" s="55">
        <v>14</v>
      </c>
      <c r="H891" s="46" t="s">
        <v>29</v>
      </c>
      <c r="I891" s="55">
        <v>15</v>
      </c>
      <c r="J891" s="55">
        <v>12</v>
      </c>
      <c r="K891" s="46" t="s">
        <v>29</v>
      </c>
      <c r="L891" s="46" t="s">
        <v>29</v>
      </c>
      <c r="M891" s="46">
        <v>13</v>
      </c>
      <c r="N891" s="46">
        <v>4</v>
      </c>
      <c r="O891" s="46">
        <v>14</v>
      </c>
      <c r="P891" s="46">
        <v>11</v>
      </c>
      <c r="Q891" s="101">
        <v>5</v>
      </c>
      <c r="R891" s="101">
        <v>9</v>
      </c>
      <c r="S891" s="101">
        <v>7</v>
      </c>
      <c r="T891" s="101">
        <v>16</v>
      </c>
    </row>
    <row r="892" spans="1:20" ht="17" thickBot="1" x14ac:dyDescent="0.25">
      <c r="A892" s="5">
        <v>10</v>
      </c>
      <c r="B892" s="46" t="s">
        <v>29</v>
      </c>
      <c r="C892" s="46" t="s">
        <v>29</v>
      </c>
      <c r="D892" s="46" t="s">
        <v>29</v>
      </c>
      <c r="E892" s="46">
        <v>11</v>
      </c>
      <c r="F892" s="55">
        <v>11</v>
      </c>
      <c r="G892" s="55">
        <v>13</v>
      </c>
      <c r="H892" s="55">
        <v>13</v>
      </c>
      <c r="I892" s="46" t="s">
        <v>29</v>
      </c>
      <c r="J892" s="55">
        <v>14</v>
      </c>
      <c r="K892" s="46" t="s">
        <v>29</v>
      </c>
      <c r="L892" s="46" t="s">
        <v>29</v>
      </c>
      <c r="M892" s="46">
        <v>4</v>
      </c>
      <c r="N892" s="46">
        <v>12</v>
      </c>
      <c r="O892" s="46">
        <v>4</v>
      </c>
      <c r="P892" s="46">
        <v>11</v>
      </c>
      <c r="Q892" s="101">
        <v>10</v>
      </c>
      <c r="R892" s="101">
        <v>5</v>
      </c>
      <c r="S892" s="101">
        <v>7</v>
      </c>
      <c r="T892" s="101">
        <v>7</v>
      </c>
    </row>
    <row r="893" spans="1:20" ht="17" thickBot="1" x14ac:dyDescent="0.25">
      <c r="A893" s="5">
        <v>11</v>
      </c>
      <c r="B893" s="46" t="s">
        <v>29</v>
      </c>
      <c r="C893" s="46" t="s">
        <v>29</v>
      </c>
      <c r="D893" s="46" t="s">
        <v>29</v>
      </c>
      <c r="E893" s="46" t="s">
        <v>29</v>
      </c>
      <c r="F893" s="55">
        <v>10</v>
      </c>
      <c r="G893" s="55">
        <v>11</v>
      </c>
      <c r="H893" s="55">
        <v>10</v>
      </c>
      <c r="I893" s="55">
        <v>13</v>
      </c>
      <c r="J893" s="46" t="s">
        <v>29</v>
      </c>
      <c r="K893" s="55">
        <v>13</v>
      </c>
      <c r="L893" s="46" t="s">
        <v>29</v>
      </c>
      <c r="M893" s="46">
        <v>6</v>
      </c>
      <c r="N893" s="46">
        <v>3</v>
      </c>
      <c r="O893" s="46">
        <v>12</v>
      </c>
      <c r="P893" s="46">
        <v>4</v>
      </c>
      <c r="Q893" s="101">
        <v>11</v>
      </c>
      <c r="R893" s="101">
        <v>9</v>
      </c>
      <c r="S893" s="101">
        <v>5</v>
      </c>
      <c r="T893" s="101">
        <v>6</v>
      </c>
    </row>
    <row r="894" spans="1:20" ht="18" thickBot="1" x14ac:dyDescent="0.25">
      <c r="A894" s="5">
        <v>12</v>
      </c>
      <c r="B894" s="46">
        <v>13</v>
      </c>
      <c r="C894" s="46" t="s">
        <v>29</v>
      </c>
      <c r="D894" s="46" t="s">
        <v>29</v>
      </c>
      <c r="E894" s="57" t="s">
        <v>12</v>
      </c>
      <c r="F894" s="55" t="s">
        <v>12</v>
      </c>
      <c r="G894" s="55" t="s">
        <v>12</v>
      </c>
      <c r="H894" s="46" t="s">
        <v>29</v>
      </c>
      <c r="I894" s="46" t="s">
        <v>29</v>
      </c>
      <c r="J894" s="46" t="s">
        <v>29</v>
      </c>
      <c r="K894" s="55" t="s">
        <v>12</v>
      </c>
      <c r="L894" s="46" t="s">
        <v>29</v>
      </c>
      <c r="M894" s="46" t="s">
        <v>27</v>
      </c>
      <c r="N894" s="46" t="s">
        <v>27</v>
      </c>
      <c r="O894" s="46">
        <v>1</v>
      </c>
      <c r="P894" s="46">
        <v>0</v>
      </c>
      <c r="Q894" s="101"/>
      <c r="R894" s="101"/>
      <c r="S894" s="101">
        <v>9</v>
      </c>
      <c r="T894" s="101">
        <v>6</v>
      </c>
    </row>
    <row r="895" spans="1:20" ht="18" thickBot="1" x14ac:dyDescent="0.25">
      <c r="A895" s="5" t="s">
        <v>13</v>
      </c>
      <c r="B895" s="46"/>
      <c r="C895" s="46"/>
      <c r="D895" s="46"/>
      <c r="E895" s="57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103"/>
    </row>
    <row r="896" spans="1:20" ht="35" thickBot="1" x14ac:dyDescent="0.25">
      <c r="A896" s="16" t="s">
        <v>14</v>
      </c>
      <c r="B896" s="58">
        <v>199</v>
      </c>
      <c r="C896" s="58">
        <v>194</v>
      </c>
      <c r="D896" s="58">
        <v>193</v>
      </c>
      <c r="E896" s="58">
        <v>174</v>
      </c>
      <c r="F896" s="46" t="s">
        <v>29</v>
      </c>
      <c r="G896" s="58">
        <v>168</v>
      </c>
      <c r="H896" s="58">
        <v>160</v>
      </c>
      <c r="I896" s="58">
        <v>165</v>
      </c>
      <c r="J896" s="58">
        <v>169</v>
      </c>
      <c r="K896" s="58">
        <v>167</v>
      </c>
      <c r="L896" s="58">
        <v>178</v>
      </c>
      <c r="M896" s="58">
        <f t="shared" ref="M896:R896" si="520">SUM(M882:M894)</f>
        <v>162</v>
      </c>
      <c r="N896" s="58">
        <f t="shared" si="520"/>
        <v>175</v>
      </c>
      <c r="O896" s="58">
        <f t="shared" si="520"/>
        <v>203</v>
      </c>
      <c r="P896" s="58">
        <f t="shared" si="520"/>
        <v>203</v>
      </c>
      <c r="Q896" s="58">
        <f t="shared" si="520"/>
        <v>210</v>
      </c>
      <c r="R896" s="58">
        <f t="shared" si="520"/>
        <v>193</v>
      </c>
      <c r="S896" s="58">
        <f t="shared" ref="S896:T896" si="521">SUM(S882:S894)</f>
        <v>199</v>
      </c>
      <c r="T896" s="105">
        <f t="shared" ref="T896" si="522">SUM(T882:T894)</f>
        <v>202</v>
      </c>
    </row>
    <row r="897" spans="1:20" ht="52" thickBot="1" x14ac:dyDescent="0.25">
      <c r="A897" s="16" t="s">
        <v>28</v>
      </c>
      <c r="B897" s="48"/>
      <c r="C897" s="59">
        <f t="shared" ref="C897:T897" si="523">((C896-B896)/B896)</f>
        <v>-2.5125628140703519E-2</v>
      </c>
      <c r="D897" s="59">
        <f t="shared" si="523"/>
        <v>-5.1546391752577319E-3</v>
      </c>
      <c r="E897" s="59">
        <f t="shared" si="523"/>
        <v>-9.8445595854922283E-2</v>
      </c>
      <c r="F897" s="59" t="e">
        <f t="shared" si="523"/>
        <v>#VALUE!</v>
      </c>
      <c r="G897" s="59" t="e">
        <f t="shared" si="523"/>
        <v>#VALUE!</v>
      </c>
      <c r="H897" s="59">
        <f t="shared" si="523"/>
        <v>-4.7619047619047616E-2</v>
      </c>
      <c r="I897" s="59">
        <f t="shared" si="523"/>
        <v>3.125E-2</v>
      </c>
      <c r="J897" s="59">
        <f t="shared" si="523"/>
        <v>2.4242424242424242E-2</v>
      </c>
      <c r="K897" s="59">
        <f t="shared" si="523"/>
        <v>-1.1834319526627219E-2</v>
      </c>
      <c r="L897" s="59">
        <f t="shared" si="523"/>
        <v>6.5868263473053898E-2</v>
      </c>
      <c r="M897" s="59">
        <f t="shared" si="523"/>
        <v>-8.98876404494382E-2</v>
      </c>
      <c r="N897" s="59">
        <f t="shared" si="523"/>
        <v>8.0246913580246909E-2</v>
      </c>
      <c r="O897" s="59">
        <f t="shared" si="523"/>
        <v>0.16</v>
      </c>
      <c r="P897" s="59">
        <f t="shared" si="523"/>
        <v>0</v>
      </c>
      <c r="Q897" s="59">
        <f t="shared" si="523"/>
        <v>3.4482758620689655E-2</v>
      </c>
      <c r="R897" s="59">
        <f t="shared" si="523"/>
        <v>-8.0952380952380956E-2</v>
      </c>
      <c r="S897" s="59">
        <f t="shared" si="523"/>
        <v>3.1088082901554404E-2</v>
      </c>
      <c r="T897" s="59">
        <f t="shared" si="523"/>
        <v>1.507537688442211E-2</v>
      </c>
    </row>
    <row r="898" spans="1:20" ht="69" thickBot="1" x14ac:dyDescent="0.25">
      <c r="A898" s="16" t="s">
        <v>16</v>
      </c>
      <c r="B898" s="59"/>
      <c r="C898" s="59"/>
      <c r="D898" s="59"/>
      <c r="E898" s="59"/>
      <c r="F898" s="59"/>
      <c r="G898" s="59">
        <f t="shared" ref="G898:T898" si="524">(G896-B896)/B896</f>
        <v>-0.15577889447236182</v>
      </c>
      <c r="H898" s="59">
        <f t="shared" si="524"/>
        <v>-0.17525773195876287</v>
      </c>
      <c r="I898" s="59">
        <f t="shared" si="524"/>
        <v>-0.14507772020725387</v>
      </c>
      <c r="J898" s="59">
        <f t="shared" si="524"/>
        <v>-2.8735632183908046E-2</v>
      </c>
      <c r="K898" s="59" t="e">
        <f t="shared" si="524"/>
        <v>#VALUE!</v>
      </c>
      <c r="L898" s="59">
        <f t="shared" si="524"/>
        <v>5.9523809523809521E-2</v>
      </c>
      <c r="M898" s="59">
        <f t="shared" si="524"/>
        <v>1.2500000000000001E-2</v>
      </c>
      <c r="N898" s="59">
        <f t="shared" si="524"/>
        <v>6.0606060606060608E-2</v>
      </c>
      <c r="O898" s="59">
        <f t="shared" si="524"/>
        <v>0.20118343195266272</v>
      </c>
      <c r="P898" s="59">
        <f t="shared" si="524"/>
        <v>0.21556886227544911</v>
      </c>
      <c r="Q898" s="59">
        <f t="shared" si="524"/>
        <v>0.1797752808988764</v>
      </c>
      <c r="R898" s="59">
        <f t="shared" si="524"/>
        <v>0.19135802469135801</v>
      </c>
      <c r="S898" s="59">
        <f t="shared" si="524"/>
        <v>0.13714285714285715</v>
      </c>
      <c r="T898" s="59">
        <f t="shared" si="524"/>
        <v>-4.9261083743842365E-3</v>
      </c>
    </row>
    <row r="899" spans="1:20" ht="86" thickBot="1" x14ac:dyDescent="0.25">
      <c r="A899" s="16" t="s">
        <v>17</v>
      </c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>
        <f t="shared" ref="L899:T899" si="525">(L896-B896)/B896</f>
        <v>-0.10552763819095477</v>
      </c>
      <c r="M899" s="59">
        <f t="shared" si="525"/>
        <v>-0.16494845360824742</v>
      </c>
      <c r="N899" s="59">
        <f t="shared" si="525"/>
        <v>-9.3264248704663211E-2</v>
      </c>
      <c r="O899" s="59">
        <f t="shared" si="525"/>
        <v>0.16666666666666666</v>
      </c>
      <c r="P899" s="59" t="e">
        <f t="shared" si="525"/>
        <v>#VALUE!</v>
      </c>
      <c r="Q899" s="59">
        <f t="shared" si="525"/>
        <v>0.25</v>
      </c>
      <c r="R899" s="59">
        <f t="shared" si="525"/>
        <v>0.20624999999999999</v>
      </c>
      <c r="S899" s="59">
        <f t="shared" si="525"/>
        <v>0.20606060606060606</v>
      </c>
      <c r="T899" s="59">
        <f t="shared" si="525"/>
        <v>0.19526627218934911</v>
      </c>
    </row>
    <row r="900" spans="1:20" ht="35" thickBot="1" x14ac:dyDescent="0.25">
      <c r="A900" s="16" t="s">
        <v>18</v>
      </c>
      <c r="B900" s="60">
        <v>3210</v>
      </c>
      <c r="C900" s="60">
        <v>3218</v>
      </c>
      <c r="D900" s="60">
        <v>3098</v>
      </c>
      <c r="E900" s="60">
        <v>2718</v>
      </c>
      <c r="F900" s="60">
        <v>2898</v>
      </c>
      <c r="G900" s="29">
        <v>2739</v>
      </c>
      <c r="H900" s="29">
        <v>2713</v>
      </c>
      <c r="I900" s="29">
        <v>2649</v>
      </c>
      <c r="J900" s="29">
        <v>2658</v>
      </c>
      <c r="K900" s="29">
        <v>2505</v>
      </c>
      <c r="L900" s="29">
        <v>2397</v>
      </c>
      <c r="M900" s="29">
        <v>2397</v>
      </c>
      <c r="N900" s="29">
        <v>2263</v>
      </c>
      <c r="O900" s="29">
        <v>2354</v>
      </c>
      <c r="P900" s="29">
        <v>2277</v>
      </c>
      <c r="Q900" s="29">
        <v>2350</v>
      </c>
      <c r="R900" s="29">
        <v>2285</v>
      </c>
      <c r="S900" s="29">
        <v>2222</v>
      </c>
      <c r="T900" s="29">
        <v>1888</v>
      </c>
    </row>
    <row r="901" spans="1:20" ht="69" thickBot="1" x14ac:dyDescent="0.25">
      <c r="A901" s="16" t="s">
        <v>19</v>
      </c>
      <c r="B901" s="59"/>
      <c r="C901" s="59">
        <f t="shared" ref="C901:T901" si="526">(C900-B900)/B900</f>
        <v>2.4922118380062306E-3</v>
      </c>
      <c r="D901" s="59">
        <f t="shared" si="526"/>
        <v>-3.7290242386575516E-2</v>
      </c>
      <c r="E901" s="59">
        <f t="shared" si="526"/>
        <v>-0.12265978050355068</v>
      </c>
      <c r="F901" s="59">
        <f t="shared" si="526"/>
        <v>6.6225165562913912E-2</v>
      </c>
      <c r="G901" s="59">
        <f t="shared" si="526"/>
        <v>-5.4865424430641824E-2</v>
      </c>
      <c r="H901" s="59">
        <f t="shared" si="526"/>
        <v>-9.4925155166119025E-3</v>
      </c>
      <c r="I901" s="59">
        <f t="shared" si="526"/>
        <v>-2.3590121636564688E-2</v>
      </c>
      <c r="J901" s="59">
        <f t="shared" si="526"/>
        <v>3.3975084937712344E-3</v>
      </c>
      <c r="K901" s="59">
        <f t="shared" si="526"/>
        <v>-5.7562076749435663E-2</v>
      </c>
      <c r="L901" s="59">
        <f t="shared" si="526"/>
        <v>-4.3113772455089822E-2</v>
      </c>
      <c r="M901" s="59">
        <f t="shared" si="526"/>
        <v>0</v>
      </c>
      <c r="N901" s="59">
        <f t="shared" si="526"/>
        <v>-5.5903212348769292E-2</v>
      </c>
      <c r="O901" s="59">
        <f t="shared" si="526"/>
        <v>4.0212107821475919E-2</v>
      </c>
      <c r="P901" s="59">
        <f t="shared" si="526"/>
        <v>-3.2710280373831772E-2</v>
      </c>
      <c r="Q901" s="59">
        <f t="shared" si="526"/>
        <v>3.2059727711901624E-2</v>
      </c>
      <c r="R901" s="59">
        <f t="shared" si="526"/>
        <v>-2.7659574468085105E-2</v>
      </c>
      <c r="S901" s="59">
        <f t="shared" si="526"/>
        <v>-2.7571115973741796E-2</v>
      </c>
      <c r="T901" s="59">
        <f t="shared" si="526"/>
        <v>-0.15031503150315031</v>
      </c>
    </row>
    <row r="902" spans="1:20" ht="69" thickBot="1" x14ac:dyDescent="0.25">
      <c r="A902" s="16" t="s">
        <v>20</v>
      </c>
      <c r="B902" s="59"/>
      <c r="C902" s="59"/>
      <c r="D902" s="59"/>
      <c r="E902" s="59"/>
      <c r="F902" s="59"/>
      <c r="G902" s="59">
        <f t="shared" ref="G902:T902" si="527">(G900-B900)/B900</f>
        <v>-0.14672897196261683</v>
      </c>
      <c r="H902" s="59">
        <f t="shared" si="527"/>
        <v>-0.15692977004350528</v>
      </c>
      <c r="I902" s="59">
        <f t="shared" si="527"/>
        <v>-0.14493221433182699</v>
      </c>
      <c r="J902" s="59">
        <f t="shared" si="527"/>
        <v>-2.2075055187637971E-2</v>
      </c>
      <c r="K902" s="59">
        <f t="shared" si="527"/>
        <v>-0.13561076604554864</v>
      </c>
      <c r="L902" s="59">
        <f t="shared" si="527"/>
        <v>-0.1248630887185104</v>
      </c>
      <c r="M902" s="59">
        <f t="shared" si="527"/>
        <v>-0.11647622558053815</v>
      </c>
      <c r="N902" s="59">
        <f t="shared" si="527"/>
        <v>-0.14571536428841073</v>
      </c>
      <c r="O902" s="59">
        <f t="shared" si="527"/>
        <v>-0.1143717080511663</v>
      </c>
      <c r="P902" s="59">
        <f t="shared" si="527"/>
        <v>-9.1017964071856292E-2</v>
      </c>
      <c r="Q902" s="59">
        <f t="shared" si="527"/>
        <v>-1.9607843137254902E-2</v>
      </c>
      <c r="R902" s="59">
        <f t="shared" si="527"/>
        <v>-4.6725073007926575E-2</v>
      </c>
      <c r="S902" s="59">
        <f t="shared" si="527"/>
        <v>-1.8117543084401236E-2</v>
      </c>
      <c r="T902" s="59">
        <f t="shared" si="527"/>
        <v>-0.19796091758708581</v>
      </c>
    </row>
    <row r="903" spans="1:20" ht="86" thickBot="1" x14ac:dyDescent="0.25">
      <c r="A903" s="16" t="s">
        <v>21</v>
      </c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>
        <f t="shared" ref="L903:T903" si="528">(L900-B900)/B900</f>
        <v>-0.25327102803738316</v>
      </c>
      <c r="M903" s="59">
        <f t="shared" si="528"/>
        <v>-0.25512740832815411</v>
      </c>
      <c r="N903" s="59">
        <f t="shared" si="528"/>
        <v>-0.2695287282117495</v>
      </c>
      <c r="O903" s="59">
        <f t="shared" si="528"/>
        <v>-0.13392200147167035</v>
      </c>
      <c r="P903" s="59">
        <f t="shared" si="528"/>
        <v>-0.21428571428571427</v>
      </c>
      <c r="Q903" s="59">
        <f t="shared" si="528"/>
        <v>-0.14202263599853962</v>
      </c>
      <c r="R903" s="59">
        <f t="shared" si="528"/>
        <v>-0.15775893844452635</v>
      </c>
      <c r="S903" s="59">
        <f t="shared" si="528"/>
        <v>-0.16119290298225747</v>
      </c>
      <c r="T903" s="59">
        <f t="shared" si="528"/>
        <v>-0.28969149736644095</v>
      </c>
    </row>
    <row r="904" spans="1:20" ht="52" thickBot="1" x14ac:dyDescent="0.25">
      <c r="A904" s="16" t="s">
        <v>22</v>
      </c>
      <c r="B904" s="59">
        <f>B896/B900</f>
        <v>6.1993769470404983E-2</v>
      </c>
      <c r="C904" s="59">
        <f>C896/C900</f>
        <v>6.028589185829708E-2</v>
      </c>
      <c r="D904" s="59">
        <f>D896/D900</f>
        <v>6.2298256939961265E-2</v>
      </c>
      <c r="E904" s="59">
        <f>E896/E900</f>
        <v>6.4017660044150104E-2</v>
      </c>
      <c r="F904" s="59" t="e">
        <f>F896/F900</f>
        <v>#VALUE!</v>
      </c>
      <c r="G904" s="59">
        <f t="shared" ref="G904:M904" si="529">G896/G900</f>
        <v>6.1336254107338443E-2</v>
      </c>
      <c r="H904" s="59">
        <f t="shared" si="529"/>
        <v>5.8975304091411725E-2</v>
      </c>
      <c r="I904" s="59">
        <f t="shared" si="529"/>
        <v>6.2287655719139301E-2</v>
      </c>
      <c r="J904" s="59">
        <f t="shared" si="529"/>
        <v>6.3581640331075995E-2</v>
      </c>
      <c r="K904" s="59">
        <f t="shared" si="529"/>
        <v>6.6666666666666666E-2</v>
      </c>
      <c r="L904" s="59">
        <f t="shared" si="529"/>
        <v>7.4259491030454733E-2</v>
      </c>
      <c r="M904" s="59">
        <f t="shared" si="529"/>
        <v>6.7584480600750937E-2</v>
      </c>
      <c r="N904" s="59">
        <f t="shared" ref="N904:O904" si="530">N896/N900</f>
        <v>7.7330976579761374E-2</v>
      </c>
      <c r="O904" s="59">
        <f t="shared" si="530"/>
        <v>8.6236193712829229E-2</v>
      </c>
      <c r="P904" s="59">
        <f t="shared" ref="P904:Q904" si="531">P896/P900</f>
        <v>8.9152393500219584E-2</v>
      </c>
      <c r="Q904" s="59">
        <f t="shared" si="531"/>
        <v>8.9361702127659579E-2</v>
      </c>
      <c r="R904" s="59">
        <f t="shared" ref="R904:S904" si="532">R896/R900</f>
        <v>8.4463894967177239E-2</v>
      </c>
      <c r="S904" s="59">
        <f t="shared" si="532"/>
        <v>8.9558955895589556E-2</v>
      </c>
      <c r="T904" s="59">
        <f t="shared" ref="T904" si="533">T896/T900</f>
        <v>0.10699152542372882</v>
      </c>
    </row>
    <row r="905" spans="1:20" ht="69" thickBot="1" x14ac:dyDescent="0.25">
      <c r="A905" s="16" t="s">
        <v>23</v>
      </c>
      <c r="B905" s="59"/>
      <c r="C905" s="59">
        <f t="shared" ref="C905:K905" si="534">(C904-B904)</f>
        <v>-1.7078776121079026E-3</v>
      </c>
      <c r="D905" s="59">
        <f t="shared" si="534"/>
        <v>2.0123650816641844E-3</v>
      </c>
      <c r="E905" s="59">
        <f t="shared" si="534"/>
        <v>1.7194031041888394E-3</v>
      </c>
      <c r="F905" s="59" t="e">
        <f t="shared" si="534"/>
        <v>#VALUE!</v>
      </c>
      <c r="G905" s="59" t="e">
        <f t="shared" si="534"/>
        <v>#VALUE!</v>
      </c>
      <c r="H905" s="59">
        <f t="shared" si="534"/>
        <v>-2.3609500159267188E-3</v>
      </c>
      <c r="I905" s="59">
        <f t="shared" si="534"/>
        <v>3.3123516277275764E-3</v>
      </c>
      <c r="J905" s="59">
        <f t="shared" si="534"/>
        <v>1.2939846119366938E-3</v>
      </c>
      <c r="K905" s="59">
        <f t="shared" si="534"/>
        <v>3.085026335590671E-3</v>
      </c>
      <c r="L905" s="59">
        <f t="shared" ref="L905:T905" si="535">(L904-K904)</f>
        <v>7.5928243637880671E-3</v>
      </c>
      <c r="M905" s="59">
        <f t="shared" si="535"/>
        <v>-6.6750104297037954E-3</v>
      </c>
      <c r="N905" s="59">
        <f t="shared" si="535"/>
        <v>9.7464959790104361E-3</v>
      </c>
      <c r="O905" s="59">
        <f t="shared" si="535"/>
        <v>8.9052171330678553E-3</v>
      </c>
      <c r="P905" s="59">
        <f t="shared" si="535"/>
        <v>2.9161997873903556E-3</v>
      </c>
      <c r="Q905" s="59">
        <f t="shared" si="535"/>
        <v>2.0930862743999412E-4</v>
      </c>
      <c r="R905" s="59">
        <f t="shared" si="535"/>
        <v>-4.8978071604823398E-3</v>
      </c>
      <c r="S905" s="59">
        <f t="shared" si="535"/>
        <v>5.0950609284123177E-3</v>
      </c>
      <c r="T905" s="59">
        <f t="shared" si="535"/>
        <v>1.7432569528139263E-2</v>
      </c>
    </row>
    <row r="906" spans="1:20" ht="69" thickBot="1" x14ac:dyDescent="0.25">
      <c r="A906" s="16" t="s">
        <v>24</v>
      </c>
      <c r="B906" s="59"/>
      <c r="C906" s="59"/>
      <c r="D906" s="59"/>
      <c r="E906" s="59"/>
      <c r="F906" s="59"/>
      <c r="G906" s="59">
        <f>G904-B904</f>
        <v>-6.5751536306653952E-4</v>
      </c>
      <c r="H906" s="59">
        <f t="shared" ref="H906:K906" si="536">H904-C904</f>
        <v>-1.3105877668853558E-3</v>
      </c>
      <c r="I906" s="59">
        <f t="shared" si="536"/>
        <v>-1.0601220821963853E-5</v>
      </c>
      <c r="J906" s="59">
        <f t="shared" si="536"/>
        <v>-4.3601971307410947E-4</v>
      </c>
      <c r="K906" s="59" t="e">
        <f t="shared" si="536"/>
        <v>#VALUE!</v>
      </c>
      <c r="L906" s="59">
        <f t="shared" ref="L906:T906" si="537">L904-G904</f>
        <v>1.2923236923116289E-2</v>
      </c>
      <c r="M906" s="59">
        <f t="shared" si="537"/>
        <v>8.6091765093392128E-3</v>
      </c>
      <c r="N906" s="59">
        <f t="shared" si="537"/>
        <v>1.5043320860622073E-2</v>
      </c>
      <c r="O906" s="59">
        <f t="shared" si="537"/>
        <v>2.2654553381753234E-2</v>
      </c>
      <c r="P906" s="59">
        <f t="shared" si="537"/>
        <v>2.2485726833552919E-2</v>
      </c>
      <c r="Q906" s="59">
        <f t="shared" si="537"/>
        <v>1.5102211097204846E-2</v>
      </c>
      <c r="R906" s="59">
        <f t="shared" si="537"/>
        <v>1.6879414366426301E-2</v>
      </c>
      <c r="S906" s="59">
        <f t="shared" si="537"/>
        <v>1.2227979315828183E-2</v>
      </c>
      <c r="T906" s="59">
        <f t="shared" si="537"/>
        <v>2.0755331710899591E-2</v>
      </c>
    </row>
    <row r="907" spans="1:20" ht="69" thickBot="1" x14ac:dyDescent="0.25">
      <c r="A907" s="16" t="s">
        <v>25</v>
      </c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>
        <f t="shared" ref="L907:T907" si="538">L904-B904</f>
        <v>1.226572156004975E-2</v>
      </c>
      <c r="M907" s="59">
        <f t="shared" si="538"/>
        <v>7.298588742453857E-3</v>
      </c>
      <c r="N907" s="59">
        <f t="shared" si="538"/>
        <v>1.5032719639800109E-2</v>
      </c>
      <c r="O907" s="59">
        <f t="shared" si="538"/>
        <v>2.2218533668679125E-2</v>
      </c>
      <c r="P907" s="59" t="e">
        <f t="shared" si="538"/>
        <v>#VALUE!</v>
      </c>
      <c r="Q907" s="59">
        <f t="shared" si="538"/>
        <v>2.8025448020321135E-2</v>
      </c>
      <c r="R907" s="59">
        <f t="shared" si="538"/>
        <v>2.5488590875765514E-2</v>
      </c>
      <c r="S907" s="59">
        <f t="shared" si="538"/>
        <v>2.7271300176450256E-2</v>
      </c>
      <c r="T907" s="59">
        <f t="shared" si="538"/>
        <v>4.3409885092652825E-2</v>
      </c>
    </row>
    <row r="911" spans="1:20" ht="16" x14ac:dyDescent="0.2">
      <c r="A911" s="40" t="s">
        <v>77</v>
      </c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2"/>
      <c r="N911" s="42"/>
    </row>
    <row r="912" spans="1:20" ht="17" thickBo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20" ht="18" thickBot="1" x14ac:dyDescent="0.25">
      <c r="A913" s="10"/>
      <c r="B913" s="10" t="s">
        <v>0</v>
      </c>
      <c r="C913" s="10" t="s">
        <v>1</v>
      </c>
      <c r="D913" s="10" t="s">
        <v>2</v>
      </c>
      <c r="E913" s="10" t="s">
        <v>3</v>
      </c>
      <c r="F913" s="10" t="s">
        <v>4</v>
      </c>
      <c r="G913" s="10" t="s">
        <v>5</v>
      </c>
      <c r="H913" s="10" t="s">
        <v>6</v>
      </c>
      <c r="I913" s="10" t="s">
        <v>7</v>
      </c>
      <c r="J913" s="10" t="s">
        <v>8</v>
      </c>
      <c r="K913" s="10" t="s">
        <v>9</v>
      </c>
      <c r="L913" s="10" t="s">
        <v>10</v>
      </c>
      <c r="M913" s="10" t="s">
        <v>30</v>
      </c>
      <c r="N913" s="10" t="s">
        <v>36</v>
      </c>
      <c r="O913" s="10" t="s">
        <v>39</v>
      </c>
      <c r="P913" s="10" t="s">
        <v>40</v>
      </c>
      <c r="Q913" s="10" t="s">
        <v>41</v>
      </c>
      <c r="R913" s="10" t="s">
        <v>42</v>
      </c>
      <c r="S913" s="10" t="s">
        <v>43</v>
      </c>
      <c r="T913" s="10" t="s">
        <v>46</v>
      </c>
    </row>
    <row r="914" spans="1:20" ht="18" thickBot="1" x14ac:dyDescent="0.25">
      <c r="A914" s="5" t="s">
        <v>11</v>
      </c>
      <c r="B914" s="55">
        <v>34</v>
      </c>
      <c r="C914" s="55">
        <v>32</v>
      </c>
      <c r="D914" s="55">
        <v>51</v>
      </c>
      <c r="E914" s="55">
        <v>55</v>
      </c>
      <c r="F914" s="55">
        <v>58</v>
      </c>
      <c r="G914" s="55">
        <v>45</v>
      </c>
      <c r="H914" s="55">
        <v>43</v>
      </c>
      <c r="I914" s="55">
        <v>35</v>
      </c>
      <c r="J914" s="55">
        <v>53</v>
      </c>
      <c r="K914" s="55">
        <v>57</v>
      </c>
      <c r="L914" s="55">
        <v>45</v>
      </c>
      <c r="M914" s="55">
        <v>38</v>
      </c>
      <c r="N914" s="55">
        <v>55</v>
      </c>
      <c r="O914" s="55">
        <v>39</v>
      </c>
      <c r="P914" s="55">
        <v>35</v>
      </c>
      <c r="Q914" s="55">
        <v>33</v>
      </c>
      <c r="R914" s="55">
        <v>44</v>
      </c>
      <c r="S914" s="55">
        <v>27</v>
      </c>
      <c r="T914" s="103">
        <v>33</v>
      </c>
    </row>
    <row r="915" spans="1:20" ht="17" thickBot="1" x14ac:dyDescent="0.25">
      <c r="A915" s="5">
        <v>1</v>
      </c>
      <c r="B915" s="38">
        <v>33</v>
      </c>
      <c r="C915" s="38">
        <v>42</v>
      </c>
      <c r="D915" s="38">
        <v>48</v>
      </c>
      <c r="E915" s="38">
        <v>56</v>
      </c>
      <c r="F915" s="55">
        <v>53</v>
      </c>
      <c r="G915" s="55">
        <v>54</v>
      </c>
      <c r="H915" s="55">
        <v>40</v>
      </c>
      <c r="I915" s="55">
        <v>39</v>
      </c>
      <c r="J915" s="55">
        <v>37</v>
      </c>
      <c r="K915" s="55">
        <v>48</v>
      </c>
      <c r="L915" s="55">
        <v>58</v>
      </c>
      <c r="M915" s="55">
        <v>46</v>
      </c>
      <c r="N915" s="55">
        <v>35</v>
      </c>
      <c r="O915" s="55">
        <v>46</v>
      </c>
      <c r="P915" s="55">
        <v>35</v>
      </c>
      <c r="Q915" s="101">
        <v>34</v>
      </c>
      <c r="R915" s="101">
        <v>32</v>
      </c>
      <c r="S915" s="101">
        <v>42</v>
      </c>
      <c r="T915" s="101">
        <v>27</v>
      </c>
    </row>
    <row r="916" spans="1:20" ht="17" thickBot="1" x14ac:dyDescent="0.25">
      <c r="A916" s="5">
        <v>2</v>
      </c>
      <c r="B916" s="38">
        <v>33</v>
      </c>
      <c r="C916" s="38">
        <v>37</v>
      </c>
      <c r="D916" s="38">
        <v>36</v>
      </c>
      <c r="E916" s="38">
        <v>35</v>
      </c>
      <c r="F916" s="55">
        <v>49</v>
      </c>
      <c r="G916" s="55">
        <v>42</v>
      </c>
      <c r="H916" s="55">
        <v>48</v>
      </c>
      <c r="I916" s="55">
        <v>32</v>
      </c>
      <c r="J916" s="55">
        <v>35</v>
      </c>
      <c r="K916" s="55">
        <v>35</v>
      </c>
      <c r="L916" s="55">
        <v>45</v>
      </c>
      <c r="M916" s="55">
        <v>55</v>
      </c>
      <c r="N916" s="55">
        <v>42</v>
      </c>
      <c r="O916" s="55">
        <v>33</v>
      </c>
      <c r="P916" s="55">
        <v>32</v>
      </c>
      <c r="Q916" s="101">
        <v>32</v>
      </c>
      <c r="R916" s="101">
        <v>29</v>
      </c>
      <c r="S916" s="101">
        <v>29</v>
      </c>
      <c r="T916" s="101">
        <v>36</v>
      </c>
    </row>
    <row r="917" spans="1:20" ht="17" thickBot="1" x14ac:dyDescent="0.25">
      <c r="A917" s="5">
        <v>3</v>
      </c>
      <c r="B917" s="38">
        <v>36</v>
      </c>
      <c r="C917" s="38">
        <v>33</v>
      </c>
      <c r="D917" s="38">
        <v>37</v>
      </c>
      <c r="E917" s="38">
        <v>31</v>
      </c>
      <c r="F917" s="55">
        <v>34</v>
      </c>
      <c r="G917" s="55">
        <v>43</v>
      </c>
      <c r="H917" s="55">
        <v>39</v>
      </c>
      <c r="I917" s="55">
        <v>40</v>
      </c>
      <c r="J917" s="55">
        <v>32</v>
      </c>
      <c r="K917" s="55">
        <v>30</v>
      </c>
      <c r="L917" s="55">
        <v>35</v>
      </c>
      <c r="M917" s="55">
        <v>40</v>
      </c>
      <c r="N917" s="55">
        <v>49</v>
      </c>
      <c r="O917" s="55">
        <v>38</v>
      </c>
      <c r="P917" s="55">
        <v>21</v>
      </c>
      <c r="Q917" s="101">
        <v>30</v>
      </c>
      <c r="R917" s="101">
        <v>31</v>
      </c>
      <c r="S917" s="101">
        <v>25</v>
      </c>
      <c r="T917" s="101">
        <v>28</v>
      </c>
    </row>
    <row r="918" spans="1:20" ht="17" thickBot="1" x14ac:dyDescent="0.25">
      <c r="A918" s="5">
        <v>4</v>
      </c>
      <c r="B918" s="38">
        <v>37</v>
      </c>
      <c r="C918" s="38">
        <v>37</v>
      </c>
      <c r="D918" s="38">
        <v>30</v>
      </c>
      <c r="E918" s="38">
        <v>36</v>
      </c>
      <c r="F918" s="55">
        <v>29</v>
      </c>
      <c r="G918" s="55">
        <v>28</v>
      </c>
      <c r="H918" s="55">
        <v>40</v>
      </c>
      <c r="I918" s="55">
        <v>30</v>
      </c>
      <c r="J918" s="55">
        <v>37</v>
      </c>
      <c r="K918" s="55">
        <v>28</v>
      </c>
      <c r="L918" s="55">
        <v>28</v>
      </c>
      <c r="M918" s="55">
        <v>26</v>
      </c>
      <c r="N918" s="55">
        <v>35</v>
      </c>
      <c r="O918" s="55">
        <v>37</v>
      </c>
      <c r="P918" s="55">
        <v>30</v>
      </c>
      <c r="Q918" s="101">
        <v>22</v>
      </c>
      <c r="R918" s="101">
        <v>28</v>
      </c>
      <c r="S918" s="101">
        <v>26</v>
      </c>
      <c r="T918" s="101">
        <v>24</v>
      </c>
    </row>
    <row r="919" spans="1:20" ht="17" thickBot="1" x14ac:dyDescent="0.25">
      <c r="A919" s="5">
        <v>5</v>
      </c>
      <c r="B919" s="38">
        <v>24</v>
      </c>
      <c r="C919" s="38">
        <v>33</v>
      </c>
      <c r="D919" s="38">
        <v>36</v>
      </c>
      <c r="E919" s="38">
        <v>30</v>
      </c>
      <c r="F919" s="55">
        <v>35</v>
      </c>
      <c r="G919" s="55">
        <v>26</v>
      </c>
      <c r="H919" s="55">
        <v>27</v>
      </c>
      <c r="I919" s="55">
        <v>33</v>
      </c>
      <c r="J919" s="55">
        <v>30</v>
      </c>
      <c r="K919" s="55">
        <v>33</v>
      </c>
      <c r="L919" s="55">
        <v>26</v>
      </c>
      <c r="M919" s="55">
        <v>30</v>
      </c>
      <c r="N919" s="55">
        <v>22</v>
      </c>
      <c r="O919" s="55">
        <v>27</v>
      </c>
      <c r="P919" s="55">
        <v>27</v>
      </c>
      <c r="Q919" s="101">
        <v>21</v>
      </c>
      <c r="R919" s="101">
        <v>18</v>
      </c>
      <c r="S919" s="101">
        <v>25</v>
      </c>
      <c r="T919" s="101">
        <v>21</v>
      </c>
    </row>
    <row r="920" spans="1:20" ht="17" thickBot="1" x14ac:dyDescent="0.25">
      <c r="A920" s="5">
        <v>6</v>
      </c>
      <c r="B920" s="38">
        <v>28</v>
      </c>
      <c r="C920" s="38">
        <v>23</v>
      </c>
      <c r="D920" s="38">
        <v>27</v>
      </c>
      <c r="E920" s="38">
        <v>37</v>
      </c>
      <c r="F920" s="55">
        <v>30</v>
      </c>
      <c r="G920" s="55">
        <v>34</v>
      </c>
      <c r="H920" s="55">
        <v>25</v>
      </c>
      <c r="I920" s="55">
        <v>28</v>
      </c>
      <c r="J920" s="55">
        <v>31</v>
      </c>
      <c r="K920" s="55">
        <v>29</v>
      </c>
      <c r="L920" s="55">
        <v>30</v>
      </c>
      <c r="M920" s="55">
        <v>24</v>
      </c>
      <c r="N920" s="55">
        <v>29</v>
      </c>
      <c r="O920" s="55">
        <v>20</v>
      </c>
      <c r="P920" s="55">
        <v>22</v>
      </c>
      <c r="Q920" s="101">
        <v>16</v>
      </c>
      <c r="R920" s="101">
        <v>20</v>
      </c>
      <c r="S920" s="101">
        <v>16</v>
      </c>
      <c r="T920" s="101">
        <v>25</v>
      </c>
    </row>
    <row r="921" spans="1:20" ht="17" thickBot="1" x14ac:dyDescent="0.25">
      <c r="A921" s="5">
        <v>7</v>
      </c>
      <c r="B921" s="38">
        <v>24</v>
      </c>
      <c r="C921" s="38">
        <v>28</v>
      </c>
      <c r="D921" s="38">
        <v>22</v>
      </c>
      <c r="E921" s="38">
        <v>26</v>
      </c>
      <c r="F921" s="55">
        <v>32</v>
      </c>
      <c r="G921" s="55">
        <v>27</v>
      </c>
      <c r="H921" s="55">
        <v>32</v>
      </c>
      <c r="I921" s="55">
        <v>21</v>
      </c>
      <c r="J921" s="55">
        <v>26</v>
      </c>
      <c r="K921" s="55">
        <v>30</v>
      </c>
      <c r="L921" s="55">
        <v>29</v>
      </c>
      <c r="M921" s="55">
        <v>28</v>
      </c>
      <c r="N921" s="55">
        <v>22</v>
      </c>
      <c r="O921" s="55">
        <v>27</v>
      </c>
      <c r="P921" s="55">
        <v>20</v>
      </c>
      <c r="Q921" s="101">
        <v>18</v>
      </c>
      <c r="R921" s="101">
        <v>16</v>
      </c>
      <c r="S921" s="101">
        <v>18</v>
      </c>
      <c r="T921" s="101">
        <v>13</v>
      </c>
    </row>
    <row r="922" spans="1:20" ht="17" thickBot="1" x14ac:dyDescent="0.25">
      <c r="A922" s="5">
        <v>8</v>
      </c>
      <c r="B922" s="38">
        <v>22</v>
      </c>
      <c r="C922" s="38">
        <v>20</v>
      </c>
      <c r="D922" s="38">
        <v>27</v>
      </c>
      <c r="E922" s="38">
        <v>21</v>
      </c>
      <c r="F922" s="55">
        <v>26</v>
      </c>
      <c r="G922" s="55">
        <v>30</v>
      </c>
      <c r="H922" s="55">
        <v>26</v>
      </c>
      <c r="I922" s="55">
        <v>31</v>
      </c>
      <c r="J922" s="55">
        <v>19</v>
      </c>
      <c r="K922" s="55">
        <v>23</v>
      </c>
      <c r="L922" s="55">
        <v>27</v>
      </c>
      <c r="M922" s="55">
        <v>27</v>
      </c>
      <c r="N922" s="55">
        <v>25</v>
      </c>
      <c r="O922" s="55">
        <v>17</v>
      </c>
      <c r="P922" s="55">
        <v>22</v>
      </c>
      <c r="Q922" s="101">
        <v>12</v>
      </c>
      <c r="R922" s="101">
        <v>17</v>
      </c>
      <c r="S922" s="101">
        <v>15</v>
      </c>
      <c r="T922" s="101">
        <v>18</v>
      </c>
    </row>
    <row r="923" spans="1:20" ht="17" thickBot="1" x14ac:dyDescent="0.25">
      <c r="A923" s="5">
        <v>9</v>
      </c>
      <c r="B923" s="38">
        <v>12</v>
      </c>
      <c r="C923" s="38">
        <v>19</v>
      </c>
      <c r="D923" s="38">
        <v>21</v>
      </c>
      <c r="E923" s="38">
        <v>24</v>
      </c>
      <c r="F923" s="55">
        <v>18</v>
      </c>
      <c r="G923" s="55">
        <v>19</v>
      </c>
      <c r="H923" s="55">
        <v>27</v>
      </c>
      <c r="I923" s="55">
        <v>24</v>
      </c>
      <c r="J923" s="55">
        <v>26</v>
      </c>
      <c r="K923" s="55">
        <v>18</v>
      </c>
      <c r="L923" s="55">
        <v>22</v>
      </c>
      <c r="M923" s="55">
        <v>24</v>
      </c>
      <c r="N923" s="55">
        <v>27</v>
      </c>
      <c r="O923" s="55">
        <v>23</v>
      </c>
      <c r="P923" s="55">
        <v>12</v>
      </c>
      <c r="Q923" s="101">
        <v>22</v>
      </c>
      <c r="R923" s="101">
        <v>9</v>
      </c>
      <c r="S923" s="101">
        <v>15</v>
      </c>
      <c r="T923" s="101">
        <v>15</v>
      </c>
    </row>
    <row r="924" spans="1:20" ht="17" thickBot="1" x14ac:dyDescent="0.25">
      <c r="A924" s="5">
        <v>10</v>
      </c>
      <c r="B924" s="38">
        <v>17</v>
      </c>
      <c r="C924" s="38">
        <v>11</v>
      </c>
      <c r="D924" s="38">
        <v>20</v>
      </c>
      <c r="E924" s="38">
        <v>21</v>
      </c>
      <c r="F924" s="55">
        <v>17</v>
      </c>
      <c r="G924" s="55">
        <v>18</v>
      </c>
      <c r="H924" s="55">
        <v>19</v>
      </c>
      <c r="I924" s="55">
        <v>24</v>
      </c>
      <c r="J924" s="55">
        <v>22</v>
      </c>
      <c r="K924" s="55">
        <v>22</v>
      </c>
      <c r="L924" s="55">
        <v>18</v>
      </c>
      <c r="M924" s="55">
        <v>17</v>
      </c>
      <c r="N924" s="55">
        <v>23</v>
      </c>
      <c r="O924" s="55">
        <v>25</v>
      </c>
      <c r="P924" s="55">
        <v>21</v>
      </c>
      <c r="Q924" s="101">
        <v>11</v>
      </c>
      <c r="R924" s="101">
        <v>21</v>
      </c>
      <c r="S924" s="101">
        <v>9</v>
      </c>
      <c r="T924" s="101">
        <v>9</v>
      </c>
    </row>
    <row r="925" spans="1:20" ht="17" thickBot="1" x14ac:dyDescent="0.25">
      <c r="A925" s="5">
        <v>11</v>
      </c>
      <c r="B925" s="38">
        <v>10</v>
      </c>
      <c r="C925" s="38">
        <v>18</v>
      </c>
      <c r="D925" s="38">
        <v>10</v>
      </c>
      <c r="E925" s="38">
        <v>16</v>
      </c>
      <c r="F925" s="55">
        <v>21</v>
      </c>
      <c r="G925" s="55">
        <v>16</v>
      </c>
      <c r="H925" s="55">
        <v>13</v>
      </c>
      <c r="I925" s="55">
        <v>17</v>
      </c>
      <c r="J925" s="55">
        <v>18</v>
      </c>
      <c r="K925" s="55">
        <v>16</v>
      </c>
      <c r="L925" s="55">
        <v>16</v>
      </c>
      <c r="M925" s="55">
        <v>12</v>
      </c>
      <c r="N925" s="55">
        <v>16</v>
      </c>
      <c r="O925" s="55">
        <v>21</v>
      </c>
      <c r="P925" s="55">
        <v>20</v>
      </c>
      <c r="Q925" s="101">
        <v>17</v>
      </c>
      <c r="R925" s="101">
        <v>11</v>
      </c>
      <c r="S925" s="101">
        <v>14</v>
      </c>
      <c r="T925" s="101">
        <v>6</v>
      </c>
    </row>
    <row r="926" spans="1:20" ht="17" thickBot="1" x14ac:dyDescent="0.25">
      <c r="A926" s="5">
        <v>12</v>
      </c>
      <c r="B926" s="38" t="s">
        <v>29</v>
      </c>
      <c r="C926" s="38" t="s">
        <v>29</v>
      </c>
      <c r="D926" s="38">
        <v>16</v>
      </c>
      <c r="E926" s="38">
        <v>10</v>
      </c>
      <c r="F926" s="55">
        <v>14</v>
      </c>
      <c r="G926" s="55">
        <v>19</v>
      </c>
      <c r="H926" s="55">
        <v>14</v>
      </c>
      <c r="I926" s="55">
        <v>13</v>
      </c>
      <c r="J926" s="55">
        <v>15</v>
      </c>
      <c r="K926" s="55">
        <v>15</v>
      </c>
      <c r="L926" s="55">
        <v>14</v>
      </c>
      <c r="M926" s="55">
        <v>14</v>
      </c>
      <c r="N926" s="55">
        <v>8</v>
      </c>
      <c r="O926" s="55">
        <v>16</v>
      </c>
      <c r="P926" s="55">
        <v>19</v>
      </c>
      <c r="Q926" s="101">
        <v>18</v>
      </c>
      <c r="R926" s="101">
        <v>16</v>
      </c>
      <c r="S926" s="101">
        <v>8</v>
      </c>
      <c r="T926" s="101">
        <v>12</v>
      </c>
    </row>
    <row r="927" spans="1:20" ht="18" thickBot="1" x14ac:dyDescent="0.25">
      <c r="A927" s="5" t="s">
        <v>13</v>
      </c>
      <c r="B927" s="38"/>
      <c r="C927" s="38"/>
      <c r="D927" s="38"/>
      <c r="E927" s="38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103"/>
    </row>
    <row r="928" spans="1:20" ht="35" thickBot="1" x14ac:dyDescent="0.25">
      <c r="A928" s="16" t="s">
        <v>14</v>
      </c>
      <c r="B928" s="38" t="s">
        <v>29</v>
      </c>
      <c r="C928" s="38" t="s">
        <v>29</v>
      </c>
      <c r="D928" s="58">
        <v>381</v>
      </c>
      <c r="E928" s="58">
        <v>398</v>
      </c>
      <c r="F928" s="58">
        <v>416</v>
      </c>
      <c r="G928" s="58">
        <v>401</v>
      </c>
      <c r="H928" s="58">
        <v>393</v>
      </c>
      <c r="I928" s="58">
        <v>367</v>
      </c>
      <c r="J928" s="58">
        <v>381</v>
      </c>
      <c r="K928" s="58">
        <v>384</v>
      </c>
      <c r="L928" s="58">
        <v>393</v>
      </c>
      <c r="M928" s="58">
        <f t="shared" ref="M928:R928" si="539">SUM(M914:M926)</f>
        <v>381</v>
      </c>
      <c r="N928" s="58">
        <f t="shared" si="539"/>
        <v>388</v>
      </c>
      <c r="O928" s="58">
        <f t="shared" si="539"/>
        <v>369</v>
      </c>
      <c r="P928" s="58">
        <f t="shared" si="539"/>
        <v>316</v>
      </c>
      <c r="Q928" s="58">
        <f t="shared" si="539"/>
        <v>286</v>
      </c>
      <c r="R928" s="58">
        <f t="shared" si="539"/>
        <v>292</v>
      </c>
      <c r="S928" s="58">
        <f t="shared" ref="S928:T928" si="540">SUM(S914:S926)</f>
        <v>269</v>
      </c>
      <c r="T928" s="105">
        <f t="shared" ref="T928" si="541">SUM(T914:T926)</f>
        <v>267</v>
      </c>
    </row>
    <row r="929" spans="1:20" ht="52" thickBot="1" x14ac:dyDescent="0.25">
      <c r="A929" s="16" t="s">
        <v>28</v>
      </c>
      <c r="B929" s="48"/>
      <c r="C929" s="59" t="e">
        <f>((C928-B928)/B928)</f>
        <v>#VALUE!</v>
      </c>
      <c r="D929" s="59" t="e">
        <f>((D928-C928)/C928)</f>
        <v>#VALUE!</v>
      </c>
      <c r="E929" s="59">
        <f>((E928-D928)/D928)</f>
        <v>4.4619422572178477E-2</v>
      </c>
      <c r="F929" s="59">
        <f>((F928-E928)/E928)</f>
        <v>4.5226130653266333E-2</v>
      </c>
      <c r="G929" s="59">
        <f t="shared" ref="G929:T929" si="542">((G928-F928)/F928)</f>
        <v>-3.6057692307692304E-2</v>
      </c>
      <c r="H929" s="59">
        <f t="shared" si="542"/>
        <v>-1.9950124688279301E-2</v>
      </c>
      <c r="I929" s="59">
        <f t="shared" si="542"/>
        <v>-6.6157760814249358E-2</v>
      </c>
      <c r="J929" s="59">
        <f t="shared" si="542"/>
        <v>3.8147138964577658E-2</v>
      </c>
      <c r="K929" s="59">
        <f t="shared" si="542"/>
        <v>7.874015748031496E-3</v>
      </c>
      <c r="L929" s="59">
        <f t="shared" si="542"/>
        <v>2.34375E-2</v>
      </c>
      <c r="M929" s="59">
        <f t="shared" si="542"/>
        <v>-3.0534351145038167E-2</v>
      </c>
      <c r="N929" s="59">
        <f t="shared" si="542"/>
        <v>1.8372703412073491E-2</v>
      </c>
      <c r="O929" s="59">
        <f t="shared" si="542"/>
        <v>-4.8969072164948453E-2</v>
      </c>
      <c r="P929" s="59">
        <f t="shared" si="542"/>
        <v>-0.14363143631436315</v>
      </c>
      <c r="Q929" s="59">
        <f t="shared" si="542"/>
        <v>-9.49367088607595E-2</v>
      </c>
      <c r="R929" s="59">
        <f t="shared" si="542"/>
        <v>2.097902097902098E-2</v>
      </c>
      <c r="S929" s="59">
        <f t="shared" si="542"/>
        <v>-7.8767123287671229E-2</v>
      </c>
      <c r="T929" s="59">
        <f t="shared" si="542"/>
        <v>-7.4349442379182153E-3</v>
      </c>
    </row>
    <row r="930" spans="1:20" ht="69" thickBot="1" x14ac:dyDescent="0.25">
      <c r="A930" s="16" t="s">
        <v>16</v>
      </c>
      <c r="B930" s="59"/>
      <c r="C930" s="59"/>
      <c r="D930" s="59"/>
      <c r="E930" s="59"/>
      <c r="F930" s="59"/>
      <c r="G930" s="59" t="e">
        <f t="shared" ref="G930:T930" si="543">(G928-B928)/B928</f>
        <v>#VALUE!</v>
      </c>
      <c r="H930" s="59" t="e">
        <f t="shared" si="543"/>
        <v>#VALUE!</v>
      </c>
      <c r="I930" s="59">
        <f>(I928-D928)/D928</f>
        <v>-3.6745406824146981E-2</v>
      </c>
      <c r="J930" s="59">
        <f t="shared" si="543"/>
        <v>-4.2713567839195977E-2</v>
      </c>
      <c r="K930" s="59">
        <f t="shared" si="543"/>
        <v>-7.6923076923076927E-2</v>
      </c>
      <c r="L930" s="59">
        <f t="shared" si="543"/>
        <v>-1.9950124688279301E-2</v>
      </c>
      <c r="M930" s="59">
        <f t="shared" si="543"/>
        <v>-3.0534351145038167E-2</v>
      </c>
      <c r="N930" s="59">
        <f t="shared" si="543"/>
        <v>5.7220708446866483E-2</v>
      </c>
      <c r="O930" s="59">
        <f t="shared" si="543"/>
        <v>-3.1496062992125984E-2</v>
      </c>
      <c r="P930" s="59">
        <f t="shared" si="543"/>
        <v>-0.17708333333333334</v>
      </c>
      <c r="Q930" s="59">
        <f t="shared" si="543"/>
        <v>-0.27226463104325699</v>
      </c>
      <c r="R930" s="59">
        <f t="shared" si="543"/>
        <v>-0.23359580052493439</v>
      </c>
      <c r="S930" s="59">
        <f t="shared" si="543"/>
        <v>-0.30670103092783507</v>
      </c>
      <c r="T930" s="59">
        <f t="shared" si="543"/>
        <v>-0.27642276422764228</v>
      </c>
    </row>
    <row r="931" spans="1:20" ht="86" thickBot="1" x14ac:dyDescent="0.25">
      <c r="A931" s="16" t="s">
        <v>17</v>
      </c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 t="e">
        <f>(L928-B928)/B928</f>
        <v>#VALUE!</v>
      </c>
      <c r="M931" s="59" t="s">
        <v>32</v>
      </c>
      <c r="N931" s="59" t="s">
        <v>32</v>
      </c>
      <c r="O931" s="59" t="s">
        <v>32</v>
      </c>
      <c r="P931" s="59" t="s">
        <v>32</v>
      </c>
      <c r="Q931" s="59" t="s">
        <v>32</v>
      </c>
      <c r="R931" s="59" t="s">
        <v>32</v>
      </c>
      <c r="S931" s="59" t="s">
        <v>32</v>
      </c>
      <c r="T931" s="59" t="s">
        <v>32</v>
      </c>
    </row>
    <row r="932" spans="1:20" ht="35" thickBot="1" x14ac:dyDescent="0.25">
      <c r="A932" s="16" t="s">
        <v>18</v>
      </c>
      <c r="B932" s="53">
        <v>4851</v>
      </c>
      <c r="C932" s="53">
        <v>4811</v>
      </c>
      <c r="D932" s="53">
        <v>4627</v>
      </c>
      <c r="E932" s="53">
        <v>4570</v>
      </c>
      <c r="F932" s="53">
        <v>4500</v>
      </c>
      <c r="G932" s="29">
        <v>4294</v>
      </c>
      <c r="H932" s="29">
        <v>4131</v>
      </c>
      <c r="I932" s="29">
        <v>4063</v>
      </c>
      <c r="J932" s="29">
        <v>3853</v>
      </c>
      <c r="K932" s="29">
        <v>3734</v>
      </c>
      <c r="L932" s="29">
        <v>3646</v>
      </c>
      <c r="M932" s="29">
        <v>3500</v>
      </c>
      <c r="N932" s="29">
        <v>3444</v>
      </c>
      <c r="O932" s="29">
        <v>3442</v>
      </c>
      <c r="P932" s="29">
        <v>3488</v>
      </c>
      <c r="Q932" s="29">
        <v>3585</v>
      </c>
      <c r="R932" s="29">
        <v>3648</v>
      </c>
      <c r="S932" s="29">
        <v>3562</v>
      </c>
      <c r="T932" s="29">
        <v>3563</v>
      </c>
    </row>
    <row r="933" spans="1:20" ht="69" thickBot="1" x14ac:dyDescent="0.25">
      <c r="A933" s="16" t="s">
        <v>19</v>
      </c>
      <c r="B933" s="59"/>
      <c r="C933" s="59">
        <f t="shared" ref="C933:T933" si="544">(C932-B932)/B932</f>
        <v>-8.2457225314368169E-3</v>
      </c>
      <c r="D933" s="59">
        <f t="shared" si="544"/>
        <v>-3.8245686967366452E-2</v>
      </c>
      <c r="E933" s="59">
        <f t="shared" si="544"/>
        <v>-1.2318997190404149E-2</v>
      </c>
      <c r="F933" s="59">
        <f t="shared" si="544"/>
        <v>-1.5317286652078774E-2</v>
      </c>
      <c r="G933" s="59">
        <f t="shared" si="544"/>
        <v>-4.5777777777777778E-2</v>
      </c>
      <c r="H933" s="59">
        <f t="shared" si="544"/>
        <v>-3.7959944108057753E-2</v>
      </c>
      <c r="I933" s="59">
        <f t="shared" si="544"/>
        <v>-1.646090534979424E-2</v>
      </c>
      <c r="J933" s="59">
        <f t="shared" si="544"/>
        <v>-5.1685946345065223E-2</v>
      </c>
      <c r="K933" s="59">
        <f t="shared" si="544"/>
        <v>-3.088502465611212E-2</v>
      </c>
      <c r="L933" s="59">
        <f t="shared" si="544"/>
        <v>-2.3567220139260846E-2</v>
      </c>
      <c r="M933" s="59">
        <f t="shared" si="544"/>
        <v>-4.0043883708173342E-2</v>
      </c>
      <c r="N933" s="59">
        <f t="shared" si="544"/>
        <v>-1.6E-2</v>
      </c>
      <c r="O933" s="59">
        <f t="shared" si="544"/>
        <v>-5.8072009291521487E-4</v>
      </c>
      <c r="P933" s="59">
        <f t="shared" si="544"/>
        <v>1.3364323067983731E-2</v>
      </c>
      <c r="Q933" s="59">
        <f t="shared" si="544"/>
        <v>2.7809633027522936E-2</v>
      </c>
      <c r="R933" s="59">
        <f t="shared" si="544"/>
        <v>1.7573221757322177E-2</v>
      </c>
      <c r="S933" s="59">
        <f t="shared" si="544"/>
        <v>-2.3574561403508772E-2</v>
      </c>
      <c r="T933" s="59">
        <f t="shared" si="544"/>
        <v>2.8074115665356543E-4</v>
      </c>
    </row>
    <row r="934" spans="1:20" ht="69" thickBot="1" x14ac:dyDescent="0.25">
      <c r="A934" s="16" t="s">
        <v>20</v>
      </c>
      <c r="B934" s="59"/>
      <c r="C934" s="59"/>
      <c r="D934" s="59"/>
      <c r="E934" s="59"/>
      <c r="F934" s="59"/>
      <c r="G934" s="59">
        <f t="shared" ref="G934:T934" si="545">(G932-B932)/B932</f>
        <v>-0.11482168625025768</v>
      </c>
      <c r="H934" s="59">
        <f t="shared" si="545"/>
        <v>-0.14134275618374559</v>
      </c>
      <c r="I934" s="59">
        <f t="shared" si="545"/>
        <v>-0.12189323535768316</v>
      </c>
      <c r="J934" s="59">
        <f t="shared" si="545"/>
        <v>-0.15689277899343546</v>
      </c>
      <c r="K934" s="59">
        <f t="shared" si="545"/>
        <v>-0.17022222222222222</v>
      </c>
      <c r="L934" s="59">
        <f t="shared" si="545"/>
        <v>-0.15090824406148112</v>
      </c>
      <c r="M934" s="59">
        <f t="shared" si="545"/>
        <v>-0.15274751876059064</v>
      </c>
      <c r="N934" s="59">
        <f t="shared" si="545"/>
        <v>-0.15235047994093034</v>
      </c>
      <c r="O934" s="59">
        <f t="shared" si="545"/>
        <v>-0.10667012717363093</v>
      </c>
      <c r="P934" s="59">
        <f t="shared" si="545"/>
        <v>-6.5881092662024632E-2</v>
      </c>
      <c r="Q934" s="59">
        <f t="shared" si="545"/>
        <v>-1.6730663741086123E-2</v>
      </c>
      <c r="R934" s="59">
        <f t="shared" si="545"/>
        <v>4.2285714285714288E-2</v>
      </c>
      <c r="S934" s="59">
        <f t="shared" si="545"/>
        <v>3.426248548199768E-2</v>
      </c>
      <c r="T934" s="59">
        <f t="shared" si="545"/>
        <v>3.5153980244044161E-2</v>
      </c>
    </row>
    <row r="935" spans="1:20" ht="86" thickBot="1" x14ac:dyDescent="0.25">
      <c r="A935" s="16" t="s">
        <v>21</v>
      </c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>
        <f t="shared" ref="L935:T935" si="546">(L932-B932)/B932</f>
        <v>-0.24840239125953412</v>
      </c>
      <c r="M935" s="59">
        <f t="shared" si="546"/>
        <v>-0.27250051964248595</v>
      </c>
      <c r="N935" s="59">
        <f t="shared" si="546"/>
        <v>-0.2556732223903177</v>
      </c>
      <c r="O935" s="59">
        <f t="shared" si="546"/>
        <v>-0.24682713347921226</v>
      </c>
      <c r="P935" s="59">
        <f t="shared" si="546"/>
        <v>-0.22488888888888889</v>
      </c>
      <c r="Q935" s="59">
        <f t="shared" si="546"/>
        <v>-0.16511411271541687</v>
      </c>
      <c r="R935" s="59">
        <f t="shared" si="546"/>
        <v>-0.11692084241103849</v>
      </c>
      <c r="S935" s="59">
        <f t="shared" si="546"/>
        <v>-0.12330790056608418</v>
      </c>
      <c r="T935" s="59">
        <f t="shared" si="546"/>
        <v>-7.5266026472878278E-2</v>
      </c>
    </row>
    <row r="936" spans="1:20" ht="52" thickBot="1" x14ac:dyDescent="0.25">
      <c r="A936" s="16" t="s">
        <v>22</v>
      </c>
      <c r="B936" s="59" t="e">
        <f>B928/B932</f>
        <v>#VALUE!</v>
      </c>
      <c r="C936" s="59" t="e">
        <f>C928/C932</f>
        <v>#VALUE!</v>
      </c>
      <c r="D936" s="59">
        <f>D928/D932</f>
        <v>8.234277069375405E-2</v>
      </c>
      <c r="E936" s="59">
        <f>E928/E932</f>
        <v>8.7089715536105033E-2</v>
      </c>
      <c r="F936" s="59">
        <f>F928/F932</f>
        <v>9.244444444444444E-2</v>
      </c>
      <c r="G936" s="59">
        <f t="shared" ref="G936:M936" si="547">G928/G932</f>
        <v>9.3386120167675821E-2</v>
      </c>
      <c r="H936" s="59">
        <f t="shared" si="547"/>
        <v>9.5134350036310822E-2</v>
      </c>
      <c r="I936" s="59">
        <f t="shared" si="547"/>
        <v>9.0327344326852077E-2</v>
      </c>
      <c r="J936" s="59">
        <f t="shared" si="547"/>
        <v>9.8883986504022844E-2</v>
      </c>
      <c r="K936" s="59">
        <f t="shared" si="547"/>
        <v>0.10283877878950187</v>
      </c>
      <c r="L936" s="59">
        <f t="shared" si="547"/>
        <v>0.10778935820076796</v>
      </c>
      <c r="M936" s="59">
        <f t="shared" si="547"/>
        <v>0.10885714285714286</v>
      </c>
      <c r="N936" s="59">
        <f t="shared" ref="N936:O936" si="548">N928/N932</f>
        <v>0.11265969802555169</v>
      </c>
      <c r="O936" s="59">
        <f t="shared" si="548"/>
        <v>0.10720511330621732</v>
      </c>
      <c r="P936" s="59">
        <f t="shared" ref="P936:Q936" si="549">P928/P932</f>
        <v>9.0596330275229356E-2</v>
      </c>
      <c r="Q936" s="59">
        <f t="shared" si="549"/>
        <v>7.9776847977684792E-2</v>
      </c>
      <c r="R936" s="59">
        <f t="shared" ref="R936:S936" si="550">R928/R932</f>
        <v>8.0043859649122806E-2</v>
      </c>
      <c r="S936" s="59">
        <f t="shared" si="550"/>
        <v>7.5519371139809097E-2</v>
      </c>
      <c r="T936" s="59">
        <f t="shared" ref="T936" si="551">T928/T932</f>
        <v>7.493685096828516E-2</v>
      </c>
    </row>
    <row r="937" spans="1:20" ht="69" thickBot="1" x14ac:dyDescent="0.25">
      <c r="A937" s="16" t="s">
        <v>23</v>
      </c>
      <c r="B937" s="59"/>
      <c r="C937" s="59" t="e">
        <f t="shared" ref="C937:K937" si="552">(C936-B936)</f>
        <v>#VALUE!</v>
      </c>
      <c r="D937" s="59" t="e">
        <f t="shared" si="552"/>
        <v>#VALUE!</v>
      </c>
      <c r="E937" s="59">
        <f t="shared" si="552"/>
        <v>4.7469448423509836E-3</v>
      </c>
      <c r="F937" s="59">
        <f t="shared" si="552"/>
        <v>5.3547289083394067E-3</v>
      </c>
      <c r="G937" s="59">
        <f t="shared" si="552"/>
        <v>9.4167572323138049E-4</v>
      </c>
      <c r="H937" s="59">
        <f t="shared" si="552"/>
        <v>1.7482298686350012E-3</v>
      </c>
      <c r="I937" s="59">
        <f t="shared" si="552"/>
        <v>-4.8070057094587448E-3</v>
      </c>
      <c r="J937" s="59">
        <f t="shared" si="552"/>
        <v>8.5566421771707674E-3</v>
      </c>
      <c r="K937" s="59">
        <f t="shared" si="552"/>
        <v>3.9547922854790279E-3</v>
      </c>
      <c r="L937" s="59">
        <f t="shared" ref="L937:T937" si="553">(L936-K936)</f>
        <v>4.9505794112660872E-3</v>
      </c>
      <c r="M937" s="59">
        <f t="shared" si="553"/>
        <v>1.0677846563749011E-3</v>
      </c>
      <c r="N937" s="59">
        <f t="shared" si="553"/>
        <v>3.8025551684088277E-3</v>
      </c>
      <c r="O937" s="59">
        <f t="shared" si="553"/>
        <v>-5.4545847193343683E-3</v>
      </c>
      <c r="P937" s="59">
        <f t="shared" si="553"/>
        <v>-1.6608783030987964E-2</v>
      </c>
      <c r="Q937" s="59">
        <f t="shared" si="553"/>
        <v>-1.0819482297544564E-2</v>
      </c>
      <c r="R937" s="59">
        <f t="shared" si="553"/>
        <v>2.6701167143801385E-4</v>
      </c>
      <c r="S937" s="59">
        <f t="shared" si="553"/>
        <v>-4.5244885093137094E-3</v>
      </c>
      <c r="T937" s="59">
        <f t="shared" si="553"/>
        <v>-5.8252017152393698E-4</v>
      </c>
    </row>
    <row r="938" spans="1:20" ht="69" thickBot="1" x14ac:dyDescent="0.25">
      <c r="A938" s="16" t="s">
        <v>24</v>
      </c>
      <c r="B938" s="59"/>
      <c r="C938" s="59"/>
      <c r="D938" s="59"/>
      <c r="E938" s="59"/>
      <c r="F938" s="59"/>
      <c r="G938" s="59" t="e">
        <f>G936-B936</f>
        <v>#VALUE!</v>
      </c>
      <c r="H938" s="59" t="e">
        <f t="shared" ref="H938:K938" si="554">H936-C936</f>
        <v>#VALUE!</v>
      </c>
      <c r="I938" s="59">
        <f t="shared" si="554"/>
        <v>7.9845736330980271E-3</v>
      </c>
      <c r="J938" s="59">
        <f t="shared" si="554"/>
        <v>1.1794270967917811E-2</v>
      </c>
      <c r="K938" s="59">
        <f t="shared" si="554"/>
        <v>1.0394334345057432E-2</v>
      </c>
      <c r="L938" s="59">
        <f t="shared" ref="L938:T938" si="555">L936-G936</f>
        <v>1.4403238033092139E-2</v>
      </c>
      <c r="M938" s="59">
        <f t="shared" si="555"/>
        <v>1.3722792820832039E-2</v>
      </c>
      <c r="N938" s="59">
        <f t="shared" si="555"/>
        <v>2.2332353698699611E-2</v>
      </c>
      <c r="O938" s="59">
        <f t="shared" si="555"/>
        <v>8.3211268021944756E-3</v>
      </c>
      <c r="P938" s="59">
        <f t="shared" si="555"/>
        <v>-1.2242448514272516E-2</v>
      </c>
      <c r="Q938" s="59">
        <f t="shared" si="555"/>
        <v>-2.8012510223083167E-2</v>
      </c>
      <c r="R938" s="59">
        <f t="shared" si="555"/>
        <v>-2.8813283208020055E-2</v>
      </c>
      <c r="S938" s="59">
        <f t="shared" si="555"/>
        <v>-3.7140326885742592E-2</v>
      </c>
      <c r="T938" s="59">
        <f t="shared" si="555"/>
        <v>-3.226826233793216E-2</v>
      </c>
    </row>
    <row r="939" spans="1:20" ht="69" thickBot="1" x14ac:dyDescent="0.25">
      <c r="A939" s="16" t="s">
        <v>25</v>
      </c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 t="e">
        <f>L936-B936</f>
        <v>#VALUE!</v>
      </c>
      <c r="M939" s="59" t="s">
        <v>32</v>
      </c>
      <c r="N939" s="59" t="s">
        <v>32</v>
      </c>
      <c r="O939" s="59" t="s">
        <v>32</v>
      </c>
      <c r="P939" s="59" t="s">
        <v>32</v>
      </c>
      <c r="Q939" s="59" t="s">
        <v>32</v>
      </c>
      <c r="R939" s="59" t="s">
        <v>32</v>
      </c>
      <c r="S939" s="59" t="s">
        <v>32</v>
      </c>
      <c r="T939" s="59" t="s">
        <v>32</v>
      </c>
    </row>
    <row r="943" spans="1:20" ht="16" x14ac:dyDescent="0.2">
      <c r="A943" s="40" t="s">
        <v>78</v>
      </c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2"/>
      <c r="N943" s="42"/>
    </row>
    <row r="944" spans="1:20" ht="17" thickBo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20" ht="18" thickBot="1" x14ac:dyDescent="0.25">
      <c r="A945" s="10"/>
      <c r="B945" s="10" t="s">
        <v>0</v>
      </c>
      <c r="C945" s="10" t="s">
        <v>1</v>
      </c>
      <c r="D945" s="10" t="s">
        <v>2</v>
      </c>
      <c r="E945" s="10" t="s">
        <v>3</v>
      </c>
      <c r="F945" s="10" t="s">
        <v>4</v>
      </c>
      <c r="G945" s="10" t="s">
        <v>5</v>
      </c>
      <c r="H945" s="10" t="s">
        <v>6</v>
      </c>
      <c r="I945" s="10" t="s">
        <v>7</v>
      </c>
      <c r="J945" s="10" t="s">
        <v>8</v>
      </c>
      <c r="K945" s="10" t="s">
        <v>9</v>
      </c>
      <c r="L945" s="10" t="s">
        <v>10</v>
      </c>
      <c r="M945" s="10" t="s">
        <v>30</v>
      </c>
      <c r="N945" s="10" t="s">
        <v>36</v>
      </c>
      <c r="O945" s="10" t="s">
        <v>39</v>
      </c>
      <c r="P945" s="10" t="s">
        <v>40</v>
      </c>
      <c r="Q945" s="10" t="s">
        <v>41</v>
      </c>
      <c r="R945" s="10" t="s">
        <v>42</v>
      </c>
      <c r="S945" s="10" t="s">
        <v>43</v>
      </c>
      <c r="T945" s="10" t="s">
        <v>46</v>
      </c>
    </row>
    <row r="946" spans="1:20" ht="18" thickBot="1" x14ac:dyDescent="0.25">
      <c r="A946" s="5" t="s">
        <v>11</v>
      </c>
      <c r="B946" s="46">
        <v>44</v>
      </c>
      <c r="C946" s="46">
        <v>38</v>
      </c>
      <c r="D946" s="46">
        <v>44</v>
      </c>
      <c r="E946" s="46">
        <v>40</v>
      </c>
      <c r="F946" s="55">
        <v>42</v>
      </c>
      <c r="G946" s="55">
        <v>43</v>
      </c>
      <c r="H946" s="55">
        <v>41</v>
      </c>
      <c r="I946" s="55">
        <v>30</v>
      </c>
      <c r="J946" s="55">
        <v>34</v>
      </c>
      <c r="K946" s="55">
        <v>34</v>
      </c>
      <c r="L946" s="55">
        <v>66</v>
      </c>
      <c r="M946" s="83">
        <v>44</v>
      </c>
      <c r="N946" s="83">
        <v>44</v>
      </c>
      <c r="O946" s="83">
        <v>43</v>
      </c>
      <c r="P946" s="83">
        <v>43</v>
      </c>
      <c r="Q946" s="83">
        <v>44</v>
      </c>
      <c r="R946" s="83">
        <v>40</v>
      </c>
      <c r="S946" s="83">
        <v>41</v>
      </c>
      <c r="T946" s="103">
        <v>39</v>
      </c>
    </row>
    <row r="947" spans="1:20" ht="17" thickBot="1" x14ac:dyDescent="0.25">
      <c r="A947" s="5">
        <v>1</v>
      </c>
      <c r="B947" s="46">
        <v>39</v>
      </c>
      <c r="C947" s="46">
        <v>41</v>
      </c>
      <c r="D947" s="46">
        <v>43</v>
      </c>
      <c r="E947" s="46">
        <v>43</v>
      </c>
      <c r="F947" s="55">
        <v>29</v>
      </c>
      <c r="G947" s="55">
        <v>49</v>
      </c>
      <c r="H947" s="55">
        <v>44</v>
      </c>
      <c r="I947" s="55">
        <v>43</v>
      </c>
      <c r="J947" s="55">
        <v>30</v>
      </c>
      <c r="K947" s="55">
        <v>36</v>
      </c>
      <c r="L947" s="55">
        <v>34</v>
      </c>
      <c r="M947" s="55">
        <v>60</v>
      </c>
      <c r="N947" s="55">
        <v>48</v>
      </c>
      <c r="O947" s="55">
        <v>42</v>
      </c>
      <c r="P947" s="55">
        <v>42</v>
      </c>
      <c r="Q947" s="101">
        <v>50</v>
      </c>
      <c r="R947" s="101">
        <v>40</v>
      </c>
      <c r="S947" s="101">
        <v>35</v>
      </c>
      <c r="T947" s="101">
        <v>43</v>
      </c>
    </row>
    <row r="948" spans="1:20" ht="17" thickBot="1" x14ac:dyDescent="0.25">
      <c r="A948" s="5">
        <v>2</v>
      </c>
      <c r="B948" s="46">
        <v>30</v>
      </c>
      <c r="C948" s="46">
        <v>35</v>
      </c>
      <c r="D948" s="46">
        <v>35</v>
      </c>
      <c r="E948" s="46">
        <v>33</v>
      </c>
      <c r="F948" s="55">
        <v>34</v>
      </c>
      <c r="G948" s="55">
        <v>22</v>
      </c>
      <c r="H948" s="55">
        <v>43</v>
      </c>
      <c r="I948" s="55">
        <v>41</v>
      </c>
      <c r="J948" s="55">
        <v>34</v>
      </c>
      <c r="K948" s="55">
        <v>29</v>
      </c>
      <c r="L948" s="55">
        <v>33</v>
      </c>
      <c r="M948" s="55">
        <v>28</v>
      </c>
      <c r="N948" s="55">
        <v>53</v>
      </c>
      <c r="O948" s="55">
        <v>48</v>
      </c>
      <c r="P948" s="55">
        <v>40</v>
      </c>
      <c r="Q948" s="101">
        <v>42</v>
      </c>
      <c r="R948" s="101">
        <v>46</v>
      </c>
      <c r="S948" s="101">
        <v>33</v>
      </c>
      <c r="T948" s="101">
        <v>35</v>
      </c>
    </row>
    <row r="949" spans="1:20" ht="17" thickBot="1" x14ac:dyDescent="0.25">
      <c r="A949" s="5">
        <v>3</v>
      </c>
      <c r="B949" s="46">
        <v>29</v>
      </c>
      <c r="C949" s="46">
        <v>31</v>
      </c>
      <c r="D949" s="46">
        <v>29</v>
      </c>
      <c r="E949" s="46">
        <v>29</v>
      </c>
      <c r="F949" s="55">
        <v>30</v>
      </c>
      <c r="G949" s="55">
        <v>32</v>
      </c>
      <c r="H949" s="55">
        <v>25</v>
      </c>
      <c r="I949" s="55">
        <v>39</v>
      </c>
      <c r="J949" s="55">
        <v>39</v>
      </c>
      <c r="K949" s="55">
        <v>31</v>
      </c>
      <c r="L949" s="55">
        <v>28</v>
      </c>
      <c r="M949" s="55">
        <v>33</v>
      </c>
      <c r="N949" s="55">
        <v>25</v>
      </c>
      <c r="O949" s="55">
        <v>52</v>
      </c>
      <c r="P949" s="55">
        <v>44</v>
      </c>
      <c r="Q949" s="101">
        <v>40</v>
      </c>
      <c r="R949" s="101">
        <v>38</v>
      </c>
      <c r="S949" s="101">
        <v>40</v>
      </c>
      <c r="T949" s="101">
        <v>33</v>
      </c>
    </row>
    <row r="950" spans="1:20" ht="17" thickBot="1" x14ac:dyDescent="0.25">
      <c r="A950" s="5">
        <v>4</v>
      </c>
      <c r="B950" s="46">
        <v>26</v>
      </c>
      <c r="C950" s="46">
        <v>30</v>
      </c>
      <c r="D950" s="46">
        <v>30</v>
      </c>
      <c r="E950" s="46">
        <v>26</v>
      </c>
      <c r="F950" s="55">
        <v>24</v>
      </c>
      <c r="G950" s="55">
        <v>27</v>
      </c>
      <c r="H950" s="55">
        <v>30</v>
      </c>
      <c r="I950" s="55">
        <v>24</v>
      </c>
      <c r="J950" s="55">
        <v>33</v>
      </c>
      <c r="K950" s="55">
        <v>32</v>
      </c>
      <c r="L950" s="55">
        <v>26</v>
      </c>
      <c r="M950" s="55">
        <v>24</v>
      </c>
      <c r="N950" s="55">
        <v>37</v>
      </c>
      <c r="O950" s="55">
        <v>26</v>
      </c>
      <c r="P950" s="55">
        <v>49</v>
      </c>
      <c r="Q950" s="101">
        <v>39</v>
      </c>
      <c r="R950" s="101">
        <v>40</v>
      </c>
      <c r="S950" s="101">
        <v>33</v>
      </c>
      <c r="T950" s="101">
        <v>39</v>
      </c>
    </row>
    <row r="951" spans="1:20" ht="17" thickBot="1" x14ac:dyDescent="0.25">
      <c r="A951" s="5">
        <v>5</v>
      </c>
      <c r="B951" s="46">
        <v>19</v>
      </c>
      <c r="C951" s="46">
        <v>20</v>
      </c>
      <c r="D951" s="46">
        <v>22</v>
      </c>
      <c r="E951" s="46">
        <v>24</v>
      </c>
      <c r="F951" s="55">
        <v>25</v>
      </c>
      <c r="G951" s="55">
        <v>25</v>
      </c>
      <c r="H951" s="55">
        <v>27</v>
      </c>
      <c r="I951" s="55">
        <v>26</v>
      </c>
      <c r="J951" s="55">
        <v>24</v>
      </c>
      <c r="K951" s="55">
        <v>29</v>
      </c>
      <c r="L951" s="55">
        <v>28</v>
      </c>
      <c r="M951" s="55">
        <v>25</v>
      </c>
      <c r="N951" s="55">
        <v>24</v>
      </c>
      <c r="O951" s="55">
        <v>35</v>
      </c>
      <c r="P951" s="55">
        <v>25</v>
      </c>
      <c r="Q951" s="101">
        <v>48</v>
      </c>
      <c r="R951" s="101">
        <v>35</v>
      </c>
      <c r="S951" s="101">
        <v>32</v>
      </c>
      <c r="T951" s="101">
        <v>33</v>
      </c>
    </row>
    <row r="952" spans="1:20" ht="17" thickBot="1" x14ac:dyDescent="0.25">
      <c r="A952" s="5">
        <v>6</v>
      </c>
      <c r="B952" s="46">
        <v>26</v>
      </c>
      <c r="C952" s="46">
        <v>43</v>
      </c>
      <c r="D952" s="46">
        <v>40</v>
      </c>
      <c r="E952" s="46">
        <v>46</v>
      </c>
      <c r="F952" s="55">
        <v>47</v>
      </c>
      <c r="G952" s="55">
        <v>31</v>
      </c>
      <c r="H952" s="55">
        <v>38</v>
      </c>
      <c r="I952" s="55">
        <v>24</v>
      </c>
      <c r="J952" s="55">
        <v>23</v>
      </c>
      <c r="K952" s="55">
        <v>22</v>
      </c>
      <c r="L952" s="55">
        <v>28</v>
      </c>
      <c r="M952" s="55">
        <v>26</v>
      </c>
      <c r="N952" s="55">
        <v>23</v>
      </c>
      <c r="O952" s="55">
        <v>26</v>
      </c>
      <c r="P952" s="55">
        <v>35</v>
      </c>
      <c r="Q952" s="101">
        <v>23</v>
      </c>
      <c r="R952" s="101">
        <v>46</v>
      </c>
      <c r="S952" s="101">
        <v>32</v>
      </c>
      <c r="T952" s="101">
        <v>29</v>
      </c>
    </row>
    <row r="953" spans="1:20" ht="17" thickBot="1" x14ac:dyDescent="0.25">
      <c r="A953" s="5">
        <v>7</v>
      </c>
      <c r="B953" s="46">
        <v>34</v>
      </c>
      <c r="C953" s="46">
        <v>24</v>
      </c>
      <c r="D953" s="46">
        <v>37</v>
      </c>
      <c r="E953" s="46">
        <v>35</v>
      </c>
      <c r="F953" s="55">
        <v>37</v>
      </c>
      <c r="G953" s="55">
        <v>39</v>
      </c>
      <c r="H953" s="55">
        <v>31</v>
      </c>
      <c r="I953" s="55">
        <v>33</v>
      </c>
      <c r="J953" s="55">
        <v>22</v>
      </c>
      <c r="K953" s="55">
        <v>21</v>
      </c>
      <c r="L953" s="55">
        <v>22</v>
      </c>
      <c r="M953" s="55">
        <v>29</v>
      </c>
      <c r="N953" s="55">
        <v>22</v>
      </c>
      <c r="O953" s="55">
        <v>23</v>
      </c>
      <c r="P953" s="55">
        <v>22</v>
      </c>
      <c r="Q953" s="101">
        <v>31</v>
      </c>
      <c r="R953" s="101">
        <v>23</v>
      </c>
      <c r="S953" s="101">
        <v>40</v>
      </c>
      <c r="T953" s="101">
        <v>32</v>
      </c>
    </row>
    <row r="954" spans="1:20" ht="17" thickBot="1" x14ac:dyDescent="0.25">
      <c r="A954" s="5">
        <v>8</v>
      </c>
      <c r="B954" s="46">
        <v>31</v>
      </c>
      <c r="C954" s="46">
        <v>21</v>
      </c>
      <c r="D954" s="46">
        <v>19</v>
      </c>
      <c r="E954" s="46">
        <v>30</v>
      </c>
      <c r="F954" s="55">
        <v>29</v>
      </c>
      <c r="G954" s="55">
        <v>24</v>
      </c>
      <c r="H954" s="55">
        <v>37</v>
      </c>
      <c r="I954" s="55">
        <v>22</v>
      </c>
      <c r="J954" s="55">
        <v>28</v>
      </c>
      <c r="K954" s="55">
        <v>23</v>
      </c>
      <c r="L954" s="55">
        <v>17</v>
      </c>
      <c r="M954" s="55">
        <v>24</v>
      </c>
      <c r="N954" s="55">
        <v>27</v>
      </c>
      <c r="O954" s="55">
        <v>20</v>
      </c>
      <c r="P954" s="55">
        <v>22</v>
      </c>
      <c r="Q954" s="101">
        <v>22</v>
      </c>
      <c r="R954" s="101">
        <v>29</v>
      </c>
      <c r="S954" s="101">
        <v>21</v>
      </c>
      <c r="T954" s="101">
        <v>19</v>
      </c>
    </row>
    <row r="955" spans="1:20" ht="17" thickBot="1" x14ac:dyDescent="0.25">
      <c r="A955" s="5">
        <v>9</v>
      </c>
      <c r="B955" s="46">
        <v>25</v>
      </c>
      <c r="C955" s="46">
        <v>23</v>
      </c>
      <c r="D955" s="46">
        <v>15</v>
      </c>
      <c r="E955" s="46">
        <v>17</v>
      </c>
      <c r="F955" s="55">
        <v>25</v>
      </c>
      <c r="G955" s="55">
        <v>24</v>
      </c>
      <c r="H955" s="55">
        <v>25</v>
      </c>
      <c r="I955" s="55">
        <v>35</v>
      </c>
      <c r="J955" s="55">
        <v>19</v>
      </c>
      <c r="K955" s="55">
        <v>26</v>
      </c>
      <c r="L955" s="55">
        <v>21</v>
      </c>
      <c r="M955" s="55">
        <v>14</v>
      </c>
      <c r="N955" s="55">
        <v>22</v>
      </c>
      <c r="O955" s="55">
        <v>25</v>
      </c>
      <c r="P955" s="55">
        <v>17</v>
      </c>
      <c r="Q955" s="101">
        <v>17</v>
      </c>
      <c r="R955" s="101">
        <v>21</v>
      </c>
      <c r="S955" s="101">
        <v>24</v>
      </c>
      <c r="T955" s="101">
        <v>20</v>
      </c>
    </row>
    <row r="956" spans="1:20" ht="17" thickBot="1" x14ac:dyDescent="0.25">
      <c r="A956" s="5">
        <v>10</v>
      </c>
      <c r="B956" s="46">
        <v>14</v>
      </c>
      <c r="C956" s="46">
        <v>16</v>
      </c>
      <c r="D956" s="46">
        <v>21</v>
      </c>
      <c r="E956" s="46" t="s">
        <v>29</v>
      </c>
      <c r="F956" s="55">
        <v>12</v>
      </c>
      <c r="G956" s="55">
        <v>22</v>
      </c>
      <c r="H956" s="55">
        <v>19</v>
      </c>
      <c r="I956" s="55">
        <v>18</v>
      </c>
      <c r="J956" s="55">
        <v>25</v>
      </c>
      <c r="K956" s="55">
        <v>16</v>
      </c>
      <c r="L956" s="55">
        <v>16</v>
      </c>
      <c r="M956" s="55">
        <v>14</v>
      </c>
      <c r="N956" s="55">
        <v>13</v>
      </c>
      <c r="O956" s="55">
        <v>17</v>
      </c>
      <c r="P956" s="55">
        <v>22</v>
      </c>
      <c r="Q956" s="101">
        <v>13</v>
      </c>
      <c r="R956" s="101">
        <v>14</v>
      </c>
      <c r="S956" s="101">
        <v>16</v>
      </c>
      <c r="T956" s="101">
        <v>23</v>
      </c>
    </row>
    <row r="957" spans="1:20" ht="17" thickBot="1" x14ac:dyDescent="0.25">
      <c r="A957" s="5">
        <v>11</v>
      </c>
      <c r="B957" s="46">
        <v>27</v>
      </c>
      <c r="C957" s="57" t="s">
        <v>12</v>
      </c>
      <c r="D957" s="46">
        <v>15</v>
      </c>
      <c r="E957" s="46">
        <v>15</v>
      </c>
      <c r="F957" s="46" t="s">
        <v>29</v>
      </c>
      <c r="G957" s="55">
        <v>10</v>
      </c>
      <c r="H957" s="55">
        <v>17</v>
      </c>
      <c r="I957" s="55">
        <v>17</v>
      </c>
      <c r="J957" s="55">
        <v>13</v>
      </c>
      <c r="K957" s="55">
        <v>17</v>
      </c>
      <c r="L957" s="55">
        <v>10</v>
      </c>
      <c r="M957" s="55">
        <v>14</v>
      </c>
      <c r="N957" s="55">
        <v>11</v>
      </c>
      <c r="O957" s="55">
        <v>13</v>
      </c>
      <c r="P957" s="55">
        <v>16</v>
      </c>
      <c r="Q957" s="101">
        <v>20</v>
      </c>
      <c r="R957" s="101">
        <v>14</v>
      </c>
      <c r="S957" s="101">
        <v>13</v>
      </c>
      <c r="T957" s="101">
        <v>15</v>
      </c>
    </row>
    <row r="958" spans="1:20" ht="17" thickBot="1" x14ac:dyDescent="0.25">
      <c r="A958" s="5">
        <v>12</v>
      </c>
      <c r="B958" s="46">
        <v>15</v>
      </c>
      <c r="C958" s="57" t="s">
        <v>12</v>
      </c>
      <c r="D958" s="46">
        <v>13</v>
      </c>
      <c r="E958" s="46">
        <v>13</v>
      </c>
      <c r="F958" s="55">
        <v>11</v>
      </c>
      <c r="G958" s="46" t="s">
        <v>29</v>
      </c>
      <c r="H958" s="46" t="s">
        <v>29</v>
      </c>
      <c r="I958" s="55">
        <v>13</v>
      </c>
      <c r="J958" s="55">
        <v>15</v>
      </c>
      <c r="K958" s="55">
        <v>12</v>
      </c>
      <c r="L958" s="55">
        <v>14</v>
      </c>
      <c r="M958" s="55">
        <v>8</v>
      </c>
      <c r="N958" s="55">
        <v>12</v>
      </c>
      <c r="O958" s="55">
        <v>13</v>
      </c>
      <c r="P958" s="55">
        <v>12</v>
      </c>
      <c r="Q958" s="101">
        <v>18</v>
      </c>
      <c r="R958" s="101">
        <v>19</v>
      </c>
      <c r="S958" s="101">
        <v>13</v>
      </c>
      <c r="T958" s="101">
        <v>13</v>
      </c>
    </row>
    <row r="959" spans="1:20" ht="18" thickBot="1" x14ac:dyDescent="0.25">
      <c r="A959" s="5" t="s">
        <v>13</v>
      </c>
      <c r="B959" s="46"/>
      <c r="C959" s="57"/>
      <c r="D959" s="46"/>
      <c r="E959" s="46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103"/>
    </row>
    <row r="960" spans="1:20" ht="35" thickBot="1" x14ac:dyDescent="0.25">
      <c r="A960" s="16" t="s">
        <v>14</v>
      </c>
      <c r="B960" s="58">
        <v>359</v>
      </c>
      <c r="C960" s="58">
        <v>322</v>
      </c>
      <c r="D960" s="58">
        <v>363</v>
      </c>
      <c r="E960" s="46" t="s">
        <v>29</v>
      </c>
      <c r="F960" s="46" t="s">
        <v>29</v>
      </c>
      <c r="G960" s="46" t="s">
        <v>29</v>
      </c>
      <c r="H960" s="46" t="s">
        <v>29</v>
      </c>
      <c r="I960" s="58">
        <v>365</v>
      </c>
      <c r="J960" s="58">
        <v>339</v>
      </c>
      <c r="K960" s="58">
        <v>328</v>
      </c>
      <c r="L960" s="58">
        <v>343</v>
      </c>
      <c r="M960" s="58">
        <f t="shared" ref="M960:R960" si="556">SUM(M946:M958)</f>
        <v>343</v>
      </c>
      <c r="N960" s="58">
        <f t="shared" si="556"/>
        <v>361</v>
      </c>
      <c r="O960" s="58">
        <f t="shared" si="556"/>
        <v>383</v>
      </c>
      <c r="P960" s="58">
        <f t="shared" si="556"/>
        <v>389</v>
      </c>
      <c r="Q960" s="58">
        <f t="shared" si="556"/>
        <v>407</v>
      </c>
      <c r="R960" s="58">
        <f t="shared" si="556"/>
        <v>405</v>
      </c>
      <c r="S960" s="58">
        <f t="shared" ref="S960:T960" si="557">SUM(S946:S958)</f>
        <v>373</v>
      </c>
      <c r="T960" s="105">
        <f t="shared" ref="T960" si="558">SUM(T946:T958)</f>
        <v>373</v>
      </c>
    </row>
    <row r="961" spans="1:20" ht="52" thickBot="1" x14ac:dyDescent="0.25">
      <c r="A961" s="16" t="s">
        <v>28</v>
      </c>
      <c r="B961" s="48"/>
      <c r="C961" s="59">
        <f>((C960-B960)/B960)</f>
        <v>-0.10306406685236769</v>
      </c>
      <c r="D961" s="59">
        <f>((D960-C960)/C960)</f>
        <v>0.12732919254658384</v>
      </c>
      <c r="E961" s="59" t="e">
        <f>((E960-D960)/D960)</f>
        <v>#VALUE!</v>
      </c>
      <c r="F961" s="59" t="e">
        <f>((F960-E960)/E960)</f>
        <v>#VALUE!</v>
      </c>
      <c r="G961" s="59" t="e">
        <f t="shared" ref="G961:T961" si="559">((G960-F960)/F960)</f>
        <v>#VALUE!</v>
      </c>
      <c r="H961" s="59" t="e">
        <f t="shared" si="559"/>
        <v>#VALUE!</v>
      </c>
      <c r="I961" s="59" t="e">
        <f t="shared" si="559"/>
        <v>#VALUE!</v>
      </c>
      <c r="J961" s="59">
        <f t="shared" si="559"/>
        <v>-7.1232876712328766E-2</v>
      </c>
      <c r="K961" s="59">
        <f t="shared" si="559"/>
        <v>-3.2448377581120944E-2</v>
      </c>
      <c r="L961" s="59">
        <f t="shared" si="559"/>
        <v>4.573170731707317E-2</v>
      </c>
      <c r="M961" s="59">
        <f t="shared" si="559"/>
        <v>0</v>
      </c>
      <c r="N961" s="59">
        <f t="shared" si="559"/>
        <v>5.2478134110787174E-2</v>
      </c>
      <c r="O961" s="59">
        <f t="shared" si="559"/>
        <v>6.0941828254847646E-2</v>
      </c>
      <c r="P961" s="59">
        <f t="shared" si="559"/>
        <v>1.5665796344647518E-2</v>
      </c>
      <c r="Q961" s="59">
        <f t="shared" si="559"/>
        <v>4.6272493573264781E-2</v>
      </c>
      <c r="R961" s="59">
        <f t="shared" si="559"/>
        <v>-4.9140049140049139E-3</v>
      </c>
      <c r="S961" s="59">
        <f t="shared" si="559"/>
        <v>-7.9012345679012344E-2</v>
      </c>
      <c r="T961" s="59">
        <f t="shared" si="559"/>
        <v>0</v>
      </c>
    </row>
    <row r="962" spans="1:20" ht="69" thickBot="1" x14ac:dyDescent="0.25">
      <c r="A962" s="16" t="s">
        <v>16</v>
      </c>
      <c r="B962" s="59"/>
      <c r="C962" s="59"/>
      <c r="D962" s="59"/>
      <c r="E962" s="59"/>
      <c r="F962" s="59"/>
      <c r="G962" s="59" t="e">
        <f t="shared" ref="G962:T962" si="560">(G960-B960)/B960</f>
        <v>#VALUE!</v>
      </c>
      <c r="H962" s="59" t="e">
        <f t="shared" si="560"/>
        <v>#VALUE!</v>
      </c>
      <c r="I962" s="59">
        <f t="shared" si="560"/>
        <v>5.5096418732782371E-3</v>
      </c>
      <c r="J962" s="59" t="e">
        <f t="shared" si="560"/>
        <v>#VALUE!</v>
      </c>
      <c r="K962" s="59" t="e">
        <f t="shared" si="560"/>
        <v>#VALUE!</v>
      </c>
      <c r="L962" s="59" t="e">
        <f t="shared" si="560"/>
        <v>#VALUE!</v>
      </c>
      <c r="M962" s="59" t="e">
        <f t="shared" si="560"/>
        <v>#VALUE!</v>
      </c>
      <c r="N962" s="59">
        <f t="shared" si="560"/>
        <v>-1.0958904109589041E-2</v>
      </c>
      <c r="O962" s="59">
        <f t="shared" si="560"/>
        <v>0.12979351032448377</v>
      </c>
      <c r="P962" s="59">
        <f t="shared" si="560"/>
        <v>0.18597560975609756</v>
      </c>
      <c r="Q962" s="59">
        <f t="shared" si="560"/>
        <v>0.18658892128279883</v>
      </c>
      <c r="R962" s="59">
        <f t="shared" si="560"/>
        <v>0.18075801749271136</v>
      </c>
      <c r="S962" s="59">
        <f t="shared" si="560"/>
        <v>3.3240997229916899E-2</v>
      </c>
      <c r="T962" s="59">
        <f t="shared" si="560"/>
        <v>-2.6109660574412531E-2</v>
      </c>
    </row>
    <row r="963" spans="1:20" ht="86" thickBot="1" x14ac:dyDescent="0.25">
      <c r="A963" s="16" t="s">
        <v>17</v>
      </c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>
        <f t="shared" ref="L963:T963" si="561">(L960-B960)/B960</f>
        <v>-4.456824512534819E-2</v>
      </c>
      <c r="M963" s="59">
        <f t="shared" si="561"/>
        <v>6.5217391304347824E-2</v>
      </c>
      <c r="N963" s="59">
        <f t="shared" si="561"/>
        <v>-5.5096418732782371E-3</v>
      </c>
      <c r="O963" s="59" t="e">
        <f t="shared" si="561"/>
        <v>#VALUE!</v>
      </c>
      <c r="P963" s="59" t="e">
        <f t="shared" si="561"/>
        <v>#VALUE!</v>
      </c>
      <c r="Q963" s="59" t="e">
        <f t="shared" si="561"/>
        <v>#VALUE!</v>
      </c>
      <c r="R963" s="59" t="e">
        <f t="shared" si="561"/>
        <v>#VALUE!</v>
      </c>
      <c r="S963" s="59">
        <f t="shared" si="561"/>
        <v>2.1917808219178082E-2</v>
      </c>
      <c r="T963" s="59">
        <f t="shared" si="561"/>
        <v>0.10029498525073746</v>
      </c>
    </row>
    <row r="964" spans="1:20" ht="35" thickBot="1" x14ac:dyDescent="0.25">
      <c r="A964" s="16" t="s">
        <v>18</v>
      </c>
      <c r="B964" s="60">
        <v>6046</v>
      </c>
      <c r="C964" s="60">
        <v>6014</v>
      </c>
      <c r="D964" s="60">
        <v>6118</v>
      </c>
      <c r="E964" s="60">
        <v>5934</v>
      </c>
      <c r="F964" s="60">
        <v>5940</v>
      </c>
      <c r="G964" s="29">
        <v>6013</v>
      </c>
      <c r="H964" s="29">
        <v>6052</v>
      </c>
      <c r="I964" s="29">
        <v>5873</v>
      </c>
      <c r="J964" s="29">
        <v>5742</v>
      </c>
      <c r="K964" s="29">
        <v>5861</v>
      </c>
      <c r="L964" s="29">
        <v>5927</v>
      </c>
      <c r="M964" s="29">
        <v>6060</v>
      </c>
      <c r="N964" s="29">
        <v>6265</v>
      </c>
      <c r="O964" s="29">
        <v>6180</v>
      </c>
      <c r="P964" s="29">
        <v>6359</v>
      </c>
      <c r="Q964" s="29">
        <v>6399</v>
      </c>
      <c r="R964" s="29">
        <v>6483</v>
      </c>
      <c r="S964" s="29">
        <v>6284</v>
      </c>
      <c r="T964" s="29">
        <v>5882</v>
      </c>
    </row>
    <row r="965" spans="1:20" ht="69" thickBot="1" x14ac:dyDescent="0.25">
      <c r="A965" s="16" t="s">
        <v>19</v>
      </c>
      <c r="B965" s="59"/>
      <c r="C965" s="59">
        <f t="shared" ref="C965:T965" si="562">(C964-B964)/B964</f>
        <v>-5.2927555408534572E-3</v>
      </c>
      <c r="D965" s="59">
        <f t="shared" si="562"/>
        <v>1.7292983039574328E-2</v>
      </c>
      <c r="E965" s="59">
        <f t="shared" si="562"/>
        <v>-3.007518796992481E-2</v>
      </c>
      <c r="F965" s="59">
        <f t="shared" si="562"/>
        <v>1.0111223458038423E-3</v>
      </c>
      <c r="G965" s="59">
        <f t="shared" si="562"/>
        <v>1.2289562289562289E-2</v>
      </c>
      <c r="H965" s="59">
        <f t="shared" si="562"/>
        <v>6.485947114585066E-3</v>
      </c>
      <c r="I965" s="59">
        <f t="shared" si="562"/>
        <v>-2.9576999339061466E-2</v>
      </c>
      <c r="J965" s="59">
        <f t="shared" si="562"/>
        <v>-2.2305465690447814E-2</v>
      </c>
      <c r="K965" s="59">
        <f t="shared" si="562"/>
        <v>2.0724486241727621E-2</v>
      </c>
      <c r="L965" s="59">
        <f t="shared" si="562"/>
        <v>1.1260876983449923E-2</v>
      </c>
      <c r="M965" s="59">
        <f t="shared" si="562"/>
        <v>2.2439682807491142E-2</v>
      </c>
      <c r="N965" s="59">
        <f t="shared" si="562"/>
        <v>3.3828382838283828E-2</v>
      </c>
      <c r="O965" s="59">
        <f t="shared" si="562"/>
        <v>-1.3567438148443736E-2</v>
      </c>
      <c r="P965" s="59">
        <f t="shared" si="562"/>
        <v>2.8964401294498381E-2</v>
      </c>
      <c r="Q965" s="59">
        <f t="shared" si="562"/>
        <v>6.2902972165434813E-3</v>
      </c>
      <c r="R965" s="59">
        <f t="shared" si="562"/>
        <v>1.3127051101734646E-2</v>
      </c>
      <c r="S965" s="59">
        <f t="shared" si="562"/>
        <v>-3.0695665586919635E-2</v>
      </c>
      <c r="T965" s="59">
        <f t="shared" si="562"/>
        <v>-6.3971992361553154E-2</v>
      </c>
    </row>
    <row r="966" spans="1:20" ht="69" thickBot="1" x14ac:dyDescent="0.25">
      <c r="A966" s="16" t="s">
        <v>20</v>
      </c>
      <c r="B966" s="59"/>
      <c r="C966" s="59"/>
      <c r="D966" s="59"/>
      <c r="E966" s="59"/>
      <c r="F966" s="59"/>
      <c r="G966" s="59">
        <f t="shared" ref="G966:T966" si="563">(G964-B964)/B964</f>
        <v>-5.4581541515051277E-3</v>
      </c>
      <c r="H966" s="59">
        <f t="shared" si="563"/>
        <v>6.3185899567675423E-3</v>
      </c>
      <c r="I966" s="59">
        <f t="shared" si="563"/>
        <v>-4.0045766590389019E-2</v>
      </c>
      <c r="J966" s="59">
        <f t="shared" si="563"/>
        <v>-3.2355915065722954E-2</v>
      </c>
      <c r="K966" s="59">
        <f t="shared" si="563"/>
        <v>-1.3299663299663299E-2</v>
      </c>
      <c r="L966" s="59">
        <f t="shared" si="563"/>
        <v>-1.4302344919341427E-2</v>
      </c>
      <c r="M966" s="59">
        <f t="shared" si="563"/>
        <v>1.3218770654329147E-3</v>
      </c>
      <c r="N966" s="59">
        <f t="shared" si="563"/>
        <v>6.6746126340882006E-2</v>
      </c>
      <c r="O966" s="59">
        <f t="shared" si="563"/>
        <v>7.6280041797283177E-2</v>
      </c>
      <c r="P966" s="59">
        <f t="shared" si="563"/>
        <v>8.4968435420576693E-2</v>
      </c>
      <c r="Q966" s="59">
        <f t="shared" si="563"/>
        <v>7.9635566053652782E-2</v>
      </c>
      <c r="R966" s="59">
        <f t="shared" si="563"/>
        <v>6.9801980198019808E-2</v>
      </c>
      <c r="S966" s="59">
        <f t="shared" si="563"/>
        <v>3.0327214684756584E-3</v>
      </c>
      <c r="T966" s="59">
        <f t="shared" si="563"/>
        <v>-4.8220064724919097E-2</v>
      </c>
    </row>
    <row r="967" spans="1:20" ht="86" thickBot="1" x14ac:dyDescent="0.25">
      <c r="A967" s="16" t="s">
        <v>21</v>
      </c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>
        <f t="shared" ref="L967:T967" si="564">(L964-B964)/B964</f>
        <v>-1.9682434667548793E-2</v>
      </c>
      <c r="M967" s="59">
        <f t="shared" si="564"/>
        <v>7.6488194213501833E-3</v>
      </c>
      <c r="N967" s="59">
        <f t="shared" si="564"/>
        <v>2.4027459954233409E-2</v>
      </c>
      <c r="O967" s="59">
        <f t="shared" si="564"/>
        <v>4.1456016177957536E-2</v>
      </c>
      <c r="P967" s="59">
        <f t="shared" si="564"/>
        <v>7.053872053872054E-2</v>
      </c>
      <c r="Q967" s="59">
        <f t="shared" si="564"/>
        <v>6.4194245800765007E-2</v>
      </c>
      <c r="R967" s="59">
        <f t="shared" si="564"/>
        <v>7.1216126900198282E-2</v>
      </c>
      <c r="S967" s="59">
        <f t="shared" si="564"/>
        <v>6.9981270219649241E-2</v>
      </c>
      <c r="T967" s="59">
        <f t="shared" si="564"/>
        <v>2.4381748519679555E-2</v>
      </c>
    </row>
    <row r="968" spans="1:20" ht="52" thickBot="1" x14ac:dyDescent="0.25">
      <c r="A968" s="16" t="s">
        <v>22</v>
      </c>
      <c r="B968" s="59">
        <f>B960/B964</f>
        <v>5.9378101223949716E-2</v>
      </c>
      <c r="C968" s="59">
        <f>C960/C964</f>
        <v>5.3541735949451282E-2</v>
      </c>
      <c r="D968" s="59">
        <f>D960/D964</f>
        <v>5.9333115397188621E-2</v>
      </c>
      <c r="E968" s="59" t="e">
        <f>E960/E964</f>
        <v>#VALUE!</v>
      </c>
      <c r="F968" s="59" t="e">
        <f>F960/F964</f>
        <v>#VALUE!</v>
      </c>
      <c r="G968" s="59" t="e">
        <f t="shared" ref="G968:M968" si="565">G960/G964</f>
        <v>#VALUE!</v>
      </c>
      <c r="H968" s="59" t="e">
        <f t="shared" si="565"/>
        <v>#VALUE!</v>
      </c>
      <c r="I968" s="59">
        <f t="shared" si="565"/>
        <v>6.2148816618423294E-2</v>
      </c>
      <c r="J968" s="59">
        <f t="shared" si="565"/>
        <v>5.9038662486938349E-2</v>
      </c>
      <c r="K968" s="59">
        <f t="shared" si="565"/>
        <v>5.596314622078144E-2</v>
      </c>
      <c r="L968" s="59">
        <f t="shared" si="565"/>
        <v>5.7870760924582418E-2</v>
      </c>
      <c r="M968" s="59">
        <f t="shared" si="565"/>
        <v>5.66006600660066E-2</v>
      </c>
      <c r="N968" s="59">
        <f t="shared" ref="N968:O968" si="566">N960/N964</f>
        <v>5.762170790103751E-2</v>
      </c>
      <c r="O968" s="59">
        <f t="shared" si="566"/>
        <v>6.1974110032362459E-2</v>
      </c>
      <c r="P968" s="59">
        <f t="shared" ref="P968:Q968" si="567">P960/P964</f>
        <v>6.1173140430885356E-2</v>
      </c>
      <c r="Q968" s="59">
        <f t="shared" si="567"/>
        <v>6.3603688076261919E-2</v>
      </c>
      <c r="R968" s="59">
        <f t="shared" ref="R968:S968" si="568">R960/R964</f>
        <v>6.2471078204534937E-2</v>
      </c>
      <c r="S968" s="59">
        <f t="shared" si="568"/>
        <v>5.9357097390197323E-2</v>
      </c>
      <c r="T968" s="59">
        <f t="shared" ref="T968" si="569">T960/T964</f>
        <v>6.3413804828289691E-2</v>
      </c>
    </row>
    <row r="969" spans="1:20" ht="69" thickBot="1" x14ac:dyDescent="0.25">
      <c r="A969" s="16" t="s">
        <v>23</v>
      </c>
      <c r="B969" s="59"/>
      <c r="C969" s="59">
        <f t="shared" ref="C969:K969" si="570">(C968-B968)</f>
        <v>-5.836365274498434E-3</v>
      </c>
      <c r="D969" s="59">
        <f t="shared" si="570"/>
        <v>5.7913794477373395E-3</v>
      </c>
      <c r="E969" s="59" t="e">
        <f t="shared" si="570"/>
        <v>#VALUE!</v>
      </c>
      <c r="F969" s="59" t="e">
        <f t="shared" si="570"/>
        <v>#VALUE!</v>
      </c>
      <c r="G969" s="59" t="e">
        <f t="shared" si="570"/>
        <v>#VALUE!</v>
      </c>
      <c r="H969" s="59" t="e">
        <f t="shared" si="570"/>
        <v>#VALUE!</v>
      </c>
      <c r="I969" s="59" t="e">
        <f t="shared" si="570"/>
        <v>#VALUE!</v>
      </c>
      <c r="J969" s="59">
        <f t="shared" si="570"/>
        <v>-3.1101541314849449E-3</v>
      </c>
      <c r="K969" s="59">
        <f t="shared" si="570"/>
        <v>-3.0755162661569094E-3</v>
      </c>
      <c r="L969" s="59">
        <f t="shared" ref="L969:T969" si="571">(L968-K968)</f>
        <v>1.9076147038009778E-3</v>
      </c>
      <c r="M969" s="59">
        <f t="shared" si="571"/>
        <v>-1.2701008585758178E-3</v>
      </c>
      <c r="N969" s="59">
        <f t="shared" si="571"/>
        <v>1.0210478350309096E-3</v>
      </c>
      <c r="O969" s="59">
        <f t="shared" si="571"/>
        <v>4.3524021313249492E-3</v>
      </c>
      <c r="P969" s="59">
        <f t="shared" si="571"/>
        <v>-8.0096960147710283E-4</v>
      </c>
      <c r="Q969" s="59">
        <f t="shared" si="571"/>
        <v>2.4305476453765629E-3</v>
      </c>
      <c r="R969" s="59">
        <f t="shared" si="571"/>
        <v>-1.132609871726982E-3</v>
      </c>
      <c r="S969" s="59">
        <f t="shared" si="571"/>
        <v>-3.1139808143376135E-3</v>
      </c>
      <c r="T969" s="59">
        <f t="shared" si="571"/>
        <v>4.0567074380923676E-3</v>
      </c>
    </row>
    <row r="970" spans="1:20" ht="69" thickBot="1" x14ac:dyDescent="0.25">
      <c r="A970" s="16" t="s">
        <v>24</v>
      </c>
      <c r="B970" s="59"/>
      <c r="C970" s="59"/>
      <c r="D970" s="59"/>
      <c r="E970" s="59"/>
      <c r="F970" s="59"/>
      <c r="G970" s="59" t="e">
        <f>G968-B968</f>
        <v>#VALUE!</v>
      </c>
      <c r="H970" s="59" t="e">
        <f t="shared" ref="H970:K970" si="572">H968-C968</f>
        <v>#VALUE!</v>
      </c>
      <c r="I970" s="59">
        <f t="shared" si="572"/>
        <v>2.8157012212346733E-3</v>
      </c>
      <c r="J970" s="59" t="e">
        <f t="shared" si="572"/>
        <v>#VALUE!</v>
      </c>
      <c r="K970" s="59" t="e">
        <f t="shared" si="572"/>
        <v>#VALUE!</v>
      </c>
      <c r="L970" s="59" t="e">
        <f t="shared" ref="L970:T970" si="573">L968-G968</f>
        <v>#VALUE!</v>
      </c>
      <c r="M970" s="59" t="e">
        <f t="shared" si="573"/>
        <v>#VALUE!</v>
      </c>
      <c r="N970" s="59">
        <f t="shared" si="573"/>
        <v>-4.5271087173857846E-3</v>
      </c>
      <c r="O970" s="59">
        <f t="shared" si="573"/>
        <v>2.9354475454241094E-3</v>
      </c>
      <c r="P970" s="59">
        <f t="shared" si="573"/>
        <v>5.2099942101039159E-3</v>
      </c>
      <c r="Q970" s="59">
        <f t="shared" si="573"/>
        <v>5.7329271516795011E-3</v>
      </c>
      <c r="R970" s="59">
        <f t="shared" si="573"/>
        <v>5.8704181385283369E-3</v>
      </c>
      <c r="S970" s="59">
        <f t="shared" si="573"/>
        <v>1.7353894891598137E-3</v>
      </c>
      <c r="T970" s="59">
        <f t="shared" si="573"/>
        <v>1.4396947959272322E-3</v>
      </c>
    </row>
    <row r="971" spans="1:20" ht="69" thickBot="1" x14ac:dyDescent="0.25">
      <c r="A971" s="16" t="s">
        <v>25</v>
      </c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>
        <f t="shared" ref="L971:T971" si="574">L968-B968</f>
        <v>-1.5073402993672977E-3</v>
      </c>
      <c r="M971" s="59">
        <f t="shared" si="574"/>
        <v>3.0589241165553185E-3</v>
      </c>
      <c r="N971" s="59">
        <f t="shared" si="574"/>
        <v>-1.7114074961511114E-3</v>
      </c>
      <c r="O971" s="59" t="e">
        <f t="shared" si="574"/>
        <v>#VALUE!</v>
      </c>
      <c r="P971" s="59" t="e">
        <f t="shared" si="574"/>
        <v>#VALUE!</v>
      </c>
      <c r="Q971" s="59" t="e">
        <f t="shared" si="574"/>
        <v>#VALUE!</v>
      </c>
      <c r="R971" s="59" t="e">
        <f t="shared" si="574"/>
        <v>#VALUE!</v>
      </c>
      <c r="S971" s="59">
        <f t="shared" si="574"/>
        <v>-2.7917192282259709E-3</v>
      </c>
      <c r="T971" s="59">
        <f t="shared" si="574"/>
        <v>4.3751423413513416E-3</v>
      </c>
    </row>
    <row r="975" spans="1:20" ht="16" x14ac:dyDescent="0.2">
      <c r="A975" s="40" t="s">
        <v>79</v>
      </c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2"/>
      <c r="N975" s="42"/>
    </row>
    <row r="976" spans="1:20" ht="17" thickBo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20" ht="18" thickBot="1" x14ac:dyDescent="0.25">
      <c r="A977" s="10"/>
      <c r="B977" s="10" t="s">
        <v>0</v>
      </c>
      <c r="C977" s="10" t="s">
        <v>1</v>
      </c>
      <c r="D977" s="10" t="s">
        <v>2</v>
      </c>
      <c r="E977" s="10" t="s">
        <v>3</v>
      </c>
      <c r="F977" s="10" t="s">
        <v>4</v>
      </c>
      <c r="G977" s="10" t="s">
        <v>5</v>
      </c>
      <c r="H977" s="10" t="s">
        <v>6</v>
      </c>
      <c r="I977" s="10" t="s">
        <v>7</v>
      </c>
      <c r="J977" s="10" t="s">
        <v>8</v>
      </c>
      <c r="K977" s="10" t="s">
        <v>9</v>
      </c>
      <c r="L977" s="10" t="s">
        <v>10</v>
      </c>
      <c r="M977" s="10" t="s">
        <v>30</v>
      </c>
      <c r="N977" s="10" t="s">
        <v>36</v>
      </c>
      <c r="O977" s="10" t="s">
        <v>39</v>
      </c>
      <c r="P977" s="10" t="s">
        <v>40</v>
      </c>
      <c r="Q977" s="10" t="s">
        <v>41</v>
      </c>
      <c r="R977" s="10" t="s">
        <v>42</v>
      </c>
      <c r="S977" s="10" t="s">
        <v>43</v>
      </c>
      <c r="T977" s="10" t="s">
        <v>46</v>
      </c>
    </row>
    <row r="978" spans="1:20" ht="18" thickBot="1" x14ac:dyDescent="0.25">
      <c r="A978" s="5" t="s">
        <v>11</v>
      </c>
      <c r="B978" s="46">
        <v>262</v>
      </c>
      <c r="C978" s="46">
        <v>295</v>
      </c>
      <c r="D978" s="46">
        <v>287</v>
      </c>
      <c r="E978" s="46">
        <v>307</v>
      </c>
      <c r="F978" s="55">
        <v>270</v>
      </c>
      <c r="G978" s="55">
        <v>297</v>
      </c>
      <c r="H978" s="55">
        <v>292</v>
      </c>
      <c r="I978" s="55">
        <v>339</v>
      </c>
      <c r="J978" s="55">
        <v>378</v>
      </c>
      <c r="K978" s="55">
        <v>393</v>
      </c>
      <c r="L978" s="55">
        <v>413</v>
      </c>
      <c r="M978" s="55">
        <v>352</v>
      </c>
      <c r="N978" s="55">
        <v>344</v>
      </c>
      <c r="O978" s="55">
        <v>362</v>
      </c>
      <c r="P978" s="55">
        <v>351</v>
      </c>
      <c r="Q978" s="55">
        <v>337</v>
      </c>
      <c r="R978" s="55">
        <v>341</v>
      </c>
      <c r="S978" s="55">
        <v>334</v>
      </c>
      <c r="T978" s="103">
        <v>365</v>
      </c>
    </row>
    <row r="979" spans="1:20" ht="17" thickBot="1" x14ac:dyDescent="0.25">
      <c r="A979" s="5">
        <v>1</v>
      </c>
      <c r="B979" s="46">
        <v>261</v>
      </c>
      <c r="C979" s="46">
        <v>288</v>
      </c>
      <c r="D979" s="46">
        <v>317</v>
      </c>
      <c r="E979" s="46">
        <v>311</v>
      </c>
      <c r="F979" s="55">
        <v>336</v>
      </c>
      <c r="G979" s="55">
        <v>284</v>
      </c>
      <c r="H979" s="55">
        <v>319</v>
      </c>
      <c r="I979" s="55">
        <v>310</v>
      </c>
      <c r="J979" s="55">
        <v>362</v>
      </c>
      <c r="K979" s="55">
        <v>373</v>
      </c>
      <c r="L979" s="55">
        <v>398</v>
      </c>
      <c r="M979" s="55">
        <v>408</v>
      </c>
      <c r="N979" s="55">
        <v>382</v>
      </c>
      <c r="O979" s="55">
        <v>338</v>
      </c>
      <c r="P979" s="55">
        <v>385</v>
      </c>
      <c r="Q979" s="101">
        <v>371</v>
      </c>
      <c r="R979" s="101">
        <v>364</v>
      </c>
      <c r="S979" s="101">
        <v>326</v>
      </c>
      <c r="T979" s="101">
        <v>348</v>
      </c>
    </row>
    <row r="980" spans="1:20" ht="17" thickBot="1" x14ac:dyDescent="0.25">
      <c r="A980" s="5">
        <v>2</v>
      </c>
      <c r="B980" s="46">
        <v>210</v>
      </c>
      <c r="C980" s="46">
        <v>247</v>
      </c>
      <c r="D980" s="46">
        <v>278</v>
      </c>
      <c r="E980" s="46">
        <v>304</v>
      </c>
      <c r="F980" s="55">
        <v>278</v>
      </c>
      <c r="G980" s="55">
        <v>301</v>
      </c>
      <c r="H980" s="55">
        <v>268</v>
      </c>
      <c r="I980" s="55">
        <v>294</v>
      </c>
      <c r="J980" s="55">
        <v>286</v>
      </c>
      <c r="K980" s="55">
        <v>348</v>
      </c>
      <c r="L980" s="55">
        <v>352</v>
      </c>
      <c r="M980" s="55">
        <v>360</v>
      </c>
      <c r="N980" s="55">
        <v>380</v>
      </c>
      <c r="O980" s="55">
        <v>355</v>
      </c>
      <c r="P980" s="55">
        <v>340</v>
      </c>
      <c r="Q980" s="101">
        <v>360</v>
      </c>
      <c r="R980" s="101">
        <v>349</v>
      </c>
      <c r="S980" s="101">
        <v>334</v>
      </c>
      <c r="T980" s="101">
        <v>309</v>
      </c>
    </row>
    <row r="981" spans="1:20" ht="17" thickBot="1" x14ac:dyDescent="0.25">
      <c r="A981" s="5">
        <v>3</v>
      </c>
      <c r="B981" s="46">
        <v>187</v>
      </c>
      <c r="C981" s="46">
        <v>200</v>
      </c>
      <c r="D981" s="46">
        <v>231</v>
      </c>
      <c r="E981" s="46">
        <v>253</v>
      </c>
      <c r="F981" s="55">
        <v>272</v>
      </c>
      <c r="G981" s="55">
        <v>265</v>
      </c>
      <c r="H981" s="55">
        <v>292</v>
      </c>
      <c r="I981" s="55">
        <v>252</v>
      </c>
      <c r="J981" s="55">
        <v>286</v>
      </c>
      <c r="K981" s="55">
        <v>254</v>
      </c>
      <c r="L981" s="55">
        <v>325</v>
      </c>
      <c r="M981" s="55">
        <v>330</v>
      </c>
      <c r="N981" s="55">
        <v>342</v>
      </c>
      <c r="O981" s="55">
        <v>359</v>
      </c>
      <c r="P981" s="55">
        <v>334</v>
      </c>
      <c r="Q981" s="101">
        <v>324</v>
      </c>
      <c r="R981" s="101">
        <v>344</v>
      </c>
      <c r="S981" s="101">
        <v>329</v>
      </c>
      <c r="T981" s="101">
        <v>328</v>
      </c>
    </row>
    <row r="982" spans="1:20" ht="17" thickBot="1" x14ac:dyDescent="0.25">
      <c r="A982" s="5">
        <v>4</v>
      </c>
      <c r="B982" s="46">
        <v>202</v>
      </c>
      <c r="C982" s="46">
        <v>171</v>
      </c>
      <c r="D982" s="46">
        <v>185</v>
      </c>
      <c r="E982" s="46">
        <v>199</v>
      </c>
      <c r="F982" s="55">
        <v>244</v>
      </c>
      <c r="G982" s="55">
        <v>262</v>
      </c>
      <c r="H982" s="55">
        <v>252</v>
      </c>
      <c r="I982" s="55">
        <v>263</v>
      </c>
      <c r="J982" s="55">
        <v>244</v>
      </c>
      <c r="K982" s="55">
        <v>268</v>
      </c>
      <c r="L982" s="55">
        <v>231</v>
      </c>
      <c r="M982" s="55">
        <v>298</v>
      </c>
      <c r="N982" s="55">
        <v>309</v>
      </c>
      <c r="O982" s="55">
        <v>336</v>
      </c>
      <c r="P982" s="55">
        <v>342</v>
      </c>
      <c r="Q982" s="101">
        <v>320</v>
      </c>
      <c r="R982" s="101">
        <v>310</v>
      </c>
      <c r="S982" s="101">
        <v>317</v>
      </c>
      <c r="T982" s="101">
        <v>311</v>
      </c>
    </row>
    <row r="983" spans="1:20" ht="17" thickBot="1" x14ac:dyDescent="0.25">
      <c r="A983" s="5">
        <v>5</v>
      </c>
      <c r="B983" s="46">
        <v>160</v>
      </c>
      <c r="C983" s="46">
        <v>187</v>
      </c>
      <c r="D983" s="46">
        <v>166</v>
      </c>
      <c r="E983" s="46">
        <v>177</v>
      </c>
      <c r="F983" s="55">
        <v>187</v>
      </c>
      <c r="G983" s="55">
        <v>223</v>
      </c>
      <c r="H983" s="55">
        <v>245</v>
      </c>
      <c r="I983" s="55">
        <v>239</v>
      </c>
      <c r="J983" s="55">
        <v>257</v>
      </c>
      <c r="K983" s="55">
        <v>238</v>
      </c>
      <c r="L983" s="55">
        <v>246</v>
      </c>
      <c r="M983" s="55">
        <v>221</v>
      </c>
      <c r="N983" s="55">
        <v>282</v>
      </c>
      <c r="O983" s="55">
        <v>295</v>
      </c>
      <c r="P983" s="55">
        <v>312</v>
      </c>
      <c r="Q983" s="101">
        <v>338</v>
      </c>
      <c r="R983" s="101">
        <v>304</v>
      </c>
      <c r="S983" s="101">
        <v>288</v>
      </c>
      <c r="T983" s="101">
        <v>316</v>
      </c>
    </row>
    <row r="984" spans="1:20" ht="17" thickBot="1" x14ac:dyDescent="0.25">
      <c r="A984" s="5">
        <v>6</v>
      </c>
      <c r="B984" s="46">
        <v>196</v>
      </c>
      <c r="C984" s="46">
        <v>251</v>
      </c>
      <c r="D984" s="46">
        <v>251</v>
      </c>
      <c r="E984" s="46">
        <v>260</v>
      </c>
      <c r="F984" s="55">
        <v>275</v>
      </c>
      <c r="G984" s="55">
        <v>271</v>
      </c>
      <c r="H984" s="55">
        <v>296</v>
      </c>
      <c r="I984" s="55">
        <v>312</v>
      </c>
      <c r="J984" s="55">
        <v>305</v>
      </c>
      <c r="K984" s="55">
        <v>350</v>
      </c>
      <c r="L984" s="55">
        <v>322</v>
      </c>
      <c r="M984" s="55">
        <v>342</v>
      </c>
      <c r="N984" s="55">
        <v>321</v>
      </c>
      <c r="O984" s="55">
        <v>376</v>
      </c>
      <c r="P984" s="55">
        <v>363</v>
      </c>
      <c r="Q984" s="101">
        <v>349</v>
      </c>
      <c r="R984" s="101">
        <v>423</v>
      </c>
      <c r="S984" s="101">
        <v>385</v>
      </c>
      <c r="T984" s="101">
        <v>359</v>
      </c>
    </row>
    <row r="985" spans="1:20" ht="17" thickBot="1" x14ac:dyDescent="0.25">
      <c r="A985" s="5">
        <v>7</v>
      </c>
      <c r="B985" s="46">
        <v>139</v>
      </c>
      <c r="C985" s="46">
        <v>176</v>
      </c>
      <c r="D985" s="46">
        <v>236</v>
      </c>
      <c r="E985" s="46">
        <v>217</v>
      </c>
      <c r="F985" s="55">
        <v>252</v>
      </c>
      <c r="G985" s="55">
        <v>266</v>
      </c>
      <c r="H985" s="55">
        <v>266</v>
      </c>
      <c r="I985" s="55">
        <v>275</v>
      </c>
      <c r="J985" s="55">
        <v>294</v>
      </c>
      <c r="K985" s="55">
        <v>292</v>
      </c>
      <c r="L985" s="55">
        <v>327</v>
      </c>
      <c r="M985" s="55">
        <v>302</v>
      </c>
      <c r="N985" s="55">
        <v>328</v>
      </c>
      <c r="O985" s="55">
        <v>297</v>
      </c>
      <c r="P985" s="55">
        <v>357</v>
      </c>
      <c r="Q985" s="101">
        <v>341</v>
      </c>
      <c r="R985" s="101">
        <v>336</v>
      </c>
      <c r="S985" s="101">
        <v>405</v>
      </c>
      <c r="T985" s="101">
        <v>366</v>
      </c>
    </row>
    <row r="986" spans="1:20" ht="17" thickBot="1" x14ac:dyDescent="0.25">
      <c r="A986" s="5">
        <v>8</v>
      </c>
      <c r="B986" s="46">
        <v>90</v>
      </c>
      <c r="C986" s="46">
        <v>121</v>
      </c>
      <c r="D986" s="46">
        <v>157</v>
      </c>
      <c r="E986" s="46">
        <v>207</v>
      </c>
      <c r="F986" s="55">
        <v>205</v>
      </c>
      <c r="G986" s="55">
        <v>230</v>
      </c>
      <c r="H986" s="55">
        <v>255</v>
      </c>
      <c r="I986" s="55">
        <v>256</v>
      </c>
      <c r="J986" s="55">
        <v>246</v>
      </c>
      <c r="K986" s="55">
        <v>278</v>
      </c>
      <c r="L986" s="55">
        <v>275</v>
      </c>
      <c r="M986" s="55">
        <v>312</v>
      </c>
      <c r="N986" s="55">
        <v>283</v>
      </c>
      <c r="O986" s="55">
        <v>316</v>
      </c>
      <c r="P986" s="55">
        <v>273</v>
      </c>
      <c r="Q986" s="101">
        <v>343</v>
      </c>
      <c r="R986" s="101">
        <v>321</v>
      </c>
      <c r="S986" s="101">
        <v>310</v>
      </c>
      <c r="T986" s="101">
        <v>386</v>
      </c>
    </row>
    <row r="987" spans="1:20" ht="17" thickBot="1" x14ac:dyDescent="0.25">
      <c r="A987" s="5">
        <v>9</v>
      </c>
      <c r="B987" s="46">
        <v>86</v>
      </c>
      <c r="C987" s="46">
        <v>70</v>
      </c>
      <c r="D987" s="46">
        <v>88</v>
      </c>
      <c r="E987" s="46">
        <v>122</v>
      </c>
      <c r="F987" s="55">
        <v>167</v>
      </c>
      <c r="G987" s="55">
        <v>163</v>
      </c>
      <c r="H987" s="55">
        <v>170</v>
      </c>
      <c r="I987" s="55">
        <v>203</v>
      </c>
      <c r="J987" s="55">
        <v>194</v>
      </c>
      <c r="K987" s="55">
        <v>179</v>
      </c>
      <c r="L987" s="55">
        <v>224</v>
      </c>
      <c r="M987" s="55">
        <v>227</v>
      </c>
      <c r="N987" s="55">
        <v>253</v>
      </c>
      <c r="O987" s="55">
        <v>201</v>
      </c>
      <c r="P987" s="55">
        <v>220</v>
      </c>
      <c r="Q987" s="101">
        <v>210</v>
      </c>
      <c r="R987" s="101">
        <v>262</v>
      </c>
      <c r="S987" s="101">
        <v>213</v>
      </c>
      <c r="T987" s="101">
        <v>241</v>
      </c>
    </row>
    <row r="988" spans="1:20" ht="17" thickBot="1" x14ac:dyDescent="0.25">
      <c r="A988" s="5">
        <v>10</v>
      </c>
      <c r="B988" s="46">
        <v>49</v>
      </c>
      <c r="C988" s="46">
        <v>83</v>
      </c>
      <c r="D988" s="46">
        <v>71</v>
      </c>
      <c r="E988" s="46">
        <v>87</v>
      </c>
      <c r="F988" s="55">
        <v>105</v>
      </c>
      <c r="G988" s="55">
        <v>146</v>
      </c>
      <c r="H988" s="55">
        <v>137</v>
      </c>
      <c r="I988" s="55">
        <v>149</v>
      </c>
      <c r="J988" s="55">
        <v>192</v>
      </c>
      <c r="K988" s="55">
        <v>179</v>
      </c>
      <c r="L988" s="55">
        <v>168</v>
      </c>
      <c r="M988" s="55">
        <v>217</v>
      </c>
      <c r="N988" s="55">
        <v>221</v>
      </c>
      <c r="O988" s="55">
        <v>235</v>
      </c>
      <c r="P988" s="55">
        <v>181</v>
      </c>
      <c r="Q988" s="101">
        <v>219</v>
      </c>
      <c r="R988" s="101">
        <v>190</v>
      </c>
      <c r="S988" s="101">
        <v>239</v>
      </c>
      <c r="T988" s="101">
        <v>206</v>
      </c>
    </row>
    <row r="989" spans="1:20" ht="17" thickBot="1" x14ac:dyDescent="0.25">
      <c r="A989" s="5">
        <v>11</v>
      </c>
      <c r="B989" s="46">
        <v>63</v>
      </c>
      <c r="C989" s="46">
        <v>38</v>
      </c>
      <c r="D989" s="46">
        <v>76</v>
      </c>
      <c r="E989" s="46">
        <v>66</v>
      </c>
      <c r="F989" s="55">
        <v>88</v>
      </c>
      <c r="G989" s="55">
        <v>96</v>
      </c>
      <c r="H989" s="55">
        <v>136</v>
      </c>
      <c r="I989" s="55">
        <v>120</v>
      </c>
      <c r="J989" s="55">
        <v>144</v>
      </c>
      <c r="K989" s="55">
        <v>188</v>
      </c>
      <c r="L989" s="55">
        <v>158</v>
      </c>
      <c r="M989" s="55">
        <v>154</v>
      </c>
      <c r="N989" s="55">
        <v>207</v>
      </c>
      <c r="O989" s="55">
        <v>210</v>
      </c>
      <c r="P989" s="55">
        <v>219</v>
      </c>
      <c r="Q989" s="101">
        <v>172</v>
      </c>
      <c r="R989" s="101">
        <v>204</v>
      </c>
      <c r="S989" s="101">
        <v>184</v>
      </c>
      <c r="T989" s="101">
        <v>194</v>
      </c>
    </row>
    <row r="990" spans="1:20" ht="17" thickBot="1" x14ac:dyDescent="0.25">
      <c r="A990" s="5">
        <v>12</v>
      </c>
      <c r="B990" s="46">
        <v>39</v>
      </c>
      <c r="C990" s="46">
        <v>57</v>
      </c>
      <c r="D990" s="46">
        <v>46</v>
      </c>
      <c r="E990" s="46">
        <v>66</v>
      </c>
      <c r="F990" s="55">
        <v>61</v>
      </c>
      <c r="G990" s="55">
        <v>71</v>
      </c>
      <c r="H990" s="55">
        <v>89</v>
      </c>
      <c r="I990" s="55">
        <v>128</v>
      </c>
      <c r="J990" s="55">
        <v>118</v>
      </c>
      <c r="K990" s="55">
        <v>138</v>
      </c>
      <c r="L990" s="55">
        <v>168</v>
      </c>
      <c r="M990" s="55">
        <v>156</v>
      </c>
      <c r="N990" s="55">
        <v>152</v>
      </c>
      <c r="O990" s="55">
        <v>190</v>
      </c>
      <c r="P990" s="55">
        <v>190</v>
      </c>
      <c r="Q990" s="101">
        <v>208</v>
      </c>
      <c r="R990" s="101">
        <v>159</v>
      </c>
      <c r="S990" s="101">
        <v>190</v>
      </c>
      <c r="T990" s="101">
        <v>182</v>
      </c>
    </row>
    <row r="991" spans="1:20" ht="18" thickBot="1" x14ac:dyDescent="0.25">
      <c r="A991" s="5" t="s">
        <v>13</v>
      </c>
      <c r="B991" s="66"/>
      <c r="C991" s="66"/>
      <c r="D991" s="66"/>
      <c r="E991" s="66"/>
      <c r="F991" s="46" t="s">
        <v>29</v>
      </c>
      <c r="G991" s="55"/>
      <c r="H991" s="55"/>
      <c r="I991" s="55"/>
      <c r="J991" s="55"/>
      <c r="K991" s="55"/>
      <c r="L991" s="46">
        <v>2</v>
      </c>
      <c r="M991" s="46">
        <v>1</v>
      </c>
      <c r="N991" s="46">
        <v>2</v>
      </c>
      <c r="O991" s="46"/>
      <c r="P991" s="46"/>
      <c r="Q991" s="46"/>
      <c r="R991" s="46"/>
      <c r="S991" s="46"/>
      <c r="T991" s="121"/>
    </row>
    <row r="992" spans="1:20" ht="35" thickBot="1" x14ac:dyDescent="0.25">
      <c r="A992" s="16" t="s">
        <v>14</v>
      </c>
      <c r="B992" s="58">
        <v>1944</v>
      </c>
      <c r="C992" s="58">
        <v>2184</v>
      </c>
      <c r="D992" s="58">
        <v>2389</v>
      </c>
      <c r="E992" s="58">
        <v>2576</v>
      </c>
      <c r="F992" s="46">
        <f>SUM(F978:F990)</f>
        <v>2740</v>
      </c>
      <c r="G992" s="58">
        <v>2875</v>
      </c>
      <c r="H992" s="58">
        <v>3017</v>
      </c>
      <c r="I992" s="58">
        <v>3140</v>
      </c>
      <c r="J992" s="58">
        <v>3306</v>
      </c>
      <c r="K992" s="58">
        <v>3478</v>
      </c>
      <c r="L992" s="46">
        <f>SUM(L978:L990)</f>
        <v>3607</v>
      </c>
      <c r="M992" s="46">
        <f>SUM(M978:M990)</f>
        <v>3679</v>
      </c>
      <c r="N992" s="46">
        <f t="shared" ref="N992:Q992" si="575">SUM(N978:N990)</f>
        <v>3804</v>
      </c>
      <c r="O992" s="46">
        <f t="shared" si="575"/>
        <v>3870</v>
      </c>
      <c r="P992" s="46">
        <f t="shared" si="575"/>
        <v>3867</v>
      </c>
      <c r="Q992" s="46">
        <f t="shared" si="575"/>
        <v>3892</v>
      </c>
      <c r="R992" s="46">
        <f>SUM(R978:R990)</f>
        <v>3907</v>
      </c>
      <c r="S992" s="46">
        <f>SUM(S978:S990)</f>
        <v>3854</v>
      </c>
      <c r="T992" s="121">
        <f t="shared" ref="T992" si="576">SUM(T978:T990)</f>
        <v>3911</v>
      </c>
    </row>
    <row r="993" spans="1:20" ht="52" thickBot="1" x14ac:dyDescent="0.25">
      <c r="A993" s="16" t="s">
        <v>28</v>
      </c>
      <c r="B993" s="48"/>
      <c r="C993" s="59">
        <f>((C992-B992)/B992)</f>
        <v>0.12345679012345678</v>
      </c>
      <c r="D993" s="59">
        <f>((D992-C992)/C992)</f>
        <v>9.3864468864468864E-2</v>
      </c>
      <c r="E993" s="59">
        <f>((E992-D992)/D992)</f>
        <v>7.8275429049811635E-2</v>
      </c>
      <c r="F993" s="59">
        <f>((F992-E992)/E992)</f>
        <v>6.3664596273291921E-2</v>
      </c>
      <c r="G993" s="59">
        <f t="shared" ref="G993:T993" si="577">((G992-F992)/F992)</f>
        <v>4.9270072992700732E-2</v>
      </c>
      <c r="H993" s="59">
        <f t="shared" si="577"/>
        <v>4.9391304347826084E-2</v>
      </c>
      <c r="I993" s="59">
        <f t="shared" si="577"/>
        <v>4.0768975803778591E-2</v>
      </c>
      <c r="J993" s="59">
        <f t="shared" si="577"/>
        <v>5.2866242038216563E-2</v>
      </c>
      <c r="K993" s="59">
        <f t="shared" si="577"/>
        <v>5.2026618269812461E-2</v>
      </c>
      <c r="L993" s="59">
        <f t="shared" si="577"/>
        <v>3.7090281771132834E-2</v>
      </c>
      <c r="M993" s="59">
        <f t="shared" si="577"/>
        <v>1.9961186581646799E-2</v>
      </c>
      <c r="N993" s="59">
        <f t="shared" si="577"/>
        <v>3.3976624082631149E-2</v>
      </c>
      <c r="O993" s="59">
        <f t="shared" si="577"/>
        <v>1.7350157728706624E-2</v>
      </c>
      <c r="P993" s="59">
        <f t="shared" si="577"/>
        <v>-7.7519379844961239E-4</v>
      </c>
      <c r="Q993" s="59">
        <f t="shared" si="577"/>
        <v>6.4649599172485134E-3</v>
      </c>
      <c r="R993" s="59">
        <f t="shared" si="577"/>
        <v>3.854059609455293E-3</v>
      </c>
      <c r="S993" s="59">
        <f t="shared" si="577"/>
        <v>-1.3565395444074738E-2</v>
      </c>
      <c r="T993" s="59">
        <f t="shared" si="577"/>
        <v>1.4789828749351324E-2</v>
      </c>
    </row>
    <row r="994" spans="1:20" ht="69" thickBot="1" x14ac:dyDescent="0.25">
      <c r="A994" s="16" t="s">
        <v>16</v>
      </c>
      <c r="B994" s="59"/>
      <c r="C994" s="59"/>
      <c r="D994" s="59"/>
      <c r="E994" s="59"/>
      <c r="F994" s="59"/>
      <c r="G994" s="59">
        <f t="shared" ref="G994:T994" si="578">(G992-B992)/B992</f>
        <v>0.47890946502057613</v>
      </c>
      <c r="H994" s="59">
        <f t="shared" si="578"/>
        <v>0.38141025641025639</v>
      </c>
      <c r="I994" s="59">
        <f t="shared" si="578"/>
        <v>0.31435747174550022</v>
      </c>
      <c r="J994" s="59">
        <f t="shared" si="578"/>
        <v>0.28338509316770188</v>
      </c>
      <c r="K994" s="59">
        <f t="shared" si="578"/>
        <v>0.26934306569343064</v>
      </c>
      <c r="L994" s="59">
        <f t="shared" si="578"/>
        <v>0.25460869565217392</v>
      </c>
      <c r="M994" s="59">
        <f t="shared" si="578"/>
        <v>0.21942326814716606</v>
      </c>
      <c r="N994" s="59">
        <f t="shared" si="578"/>
        <v>0.21146496815286625</v>
      </c>
      <c r="O994" s="59">
        <f t="shared" si="578"/>
        <v>0.1705989110707804</v>
      </c>
      <c r="P994" s="59">
        <f t="shared" si="578"/>
        <v>0.11184588844163312</v>
      </c>
      <c r="Q994" s="59">
        <f t="shared" si="578"/>
        <v>7.9013030219018579E-2</v>
      </c>
      <c r="R994" s="59">
        <f t="shared" si="578"/>
        <v>6.1973362326719218E-2</v>
      </c>
      <c r="S994" s="59">
        <f t="shared" si="578"/>
        <v>1.3144058885383806E-2</v>
      </c>
      <c r="T994" s="59">
        <f t="shared" si="578"/>
        <v>1.0594315245478035E-2</v>
      </c>
    </row>
    <row r="995" spans="1:20" ht="86" thickBot="1" x14ac:dyDescent="0.25">
      <c r="A995" s="16" t="s">
        <v>17</v>
      </c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>
        <f t="shared" ref="L995:T995" si="579">(L992-B992)/B992</f>
        <v>0.85545267489711929</v>
      </c>
      <c r="M995" s="59">
        <f t="shared" si="579"/>
        <v>0.68452380952380953</v>
      </c>
      <c r="N995" s="59">
        <f t="shared" si="579"/>
        <v>0.5922980326496442</v>
      </c>
      <c r="O995" s="59">
        <f t="shared" si="579"/>
        <v>0.50232919254658381</v>
      </c>
      <c r="P995" s="59">
        <f t="shared" si="579"/>
        <v>0.41131386861313868</v>
      </c>
      <c r="Q995" s="59">
        <f t="shared" si="579"/>
        <v>0.35373913043478261</v>
      </c>
      <c r="R995" s="59">
        <f t="shared" si="579"/>
        <v>0.29499502817368245</v>
      </c>
      <c r="S995" s="59">
        <f t="shared" si="579"/>
        <v>0.22738853503184714</v>
      </c>
      <c r="T995" s="59">
        <f t="shared" si="579"/>
        <v>0.18300060496067755</v>
      </c>
    </row>
    <row r="996" spans="1:20" ht="35" thickBot="1" x14ac:dyDescent="0.25">
      <c r="A996" s="16" t="s">
        <v>18</v>
      </c>
      <c r="B996" s="60">
        <v>21502</v>
      </c>
      <c r="C996" s="60">
        <v>21338</v>
      </c>
      <c r="D996" s="60">
        <v>21035</v>
      </c>
      <c r="E996" s="60">
        <v>20587</v>
      </c>
      <c r="F996" s="60">
        <v>20631</v>
      </c>
      <c r="G996" s="29">
        <v>20533</v>
      </c>
      <c r="H996" s="29">
        <v>20478</v>
      </c>
      <c r="I996" s="29">
        <v>20277</v>
      </c>
      <c r="J996" s="29">
        <v>19878</v>
      </c>
      <c r="K996" s="29">
        <v>19864</v>
      </c>
      <c r="L996" s="29">
        <v>19500</v>
      </c>
      <c r="M996" s="29">
        <v>19546</v>
      </c>
      <c r="N996" s="29">
        <v>19715</v>
      </c>
      <c r="O996" s="29">
        <v>20002</v>
      </c>
      <c r="P996" s="29">
        <v>20221</v>
      </c>
      <c r="Q996" s="29">
        <v>20366</v>
      </c>
      <c r="R996" s="29">
        <v>20510</v>
      </c>
      <c r="S996" s="29">
        <v>19429</v>
      </c>
      <c r="T996" s="29">
        <v>19902</v>
      </c>
    </row>
    <row r="997" spans="1:20" ht="69" thickBot="1" x14ac:dyDescent="0.25">
      <c r="A997" s="16" t="s">
        <v>19</v>
      </c>
      <c r="B997" s="59"/>
      <c r="C997" s="59">
        <f t="shared" ref="C997:T997" si="580">(C996-B996)/B996</f>
        <v>-7.6271974700027906E-3</v>
      </c>
      <c r="D997" s="59">
        <f t="shared" si="580"/>
        <v>-1.4200018745899335E-2</v>
      </c>
      <c r="E997" s="59">
        <f t="shared" si="580"/>
        <v>-2.1297836938435941E-2</v>
      </c>
      <c r="F997" s="59">
        <f t="shared" si="580"/>
        <v>2.1372710934084616E-3</v>
      </c>
      <c r="G997" s="59">
        <f t="shared" si="580"/>
        <v>-4.750133294556735E-3</v>
      </c>
      <c r="H997" s="59">
        <f t="shared" si="580"/>
        <v>-2.6786149125797498E-3</v>
      </c>
      <c r="I997" s="59">
        <f t="shared" si="580"/>
        <v>-9.8154116612950478E-3</v>
      </c>
      <c r="J997" s="59">
        <f t="shared" si="580"/>
        <v>-1.9677467080929132E-2</v>
      </c>
      <c r="K997" s="59">
        <f t="shared" si="580"/>
        <v>-7.0429620686185738E-4</v>
      </c>
      <c r="L997" s="59">
        <f t="shared" si="580"/>
        <v>-1.832460732984293E-2</v>
      </c>
      <c r="M997" s="59">
        <f t="shared" si="580"/>
        <v>2.3589743589743591E-3</v>
      </c>
      <c r="N997" s="59">
        <f t="shared" si="580"/>
        <v>8.6462703366417676E-3</v>
      </c>
      <c r="O997" s="59">
        <f t="shared" si="580"/>
        <v>1.4557443570885113E-2</v>
      </c>
      <c r="P997" s="59">
        <f t="shared" si="580"/>
        <v>1.0948905109489052E-2</v>
      </c>
      <c r="Q997" s="59">
        <f t="shared" si="580"/>
        <v>7.1707630680975225E-3</v>
      </c>
      <c r="R997" s="59">
        <f t="shared" si="580"/>
        <v>7.0706078758715502E-3</v>
      </c>
      <c r="S997" s="59">
        <f t="shared" si="580"/>
        <v>-5.2705997074597756E-2</v>
      </c>
      <c r="T997" s="59">
        <f t="shared" si="580"/>
        <v>2.4345051212105614E-2</v>
      </c>
    </row>
    <row r="998" spans="1:20" ht="69" thickBot="1" x14ac:dyDescent="0.25">
      <c r="A998" s="16" t="s">
        <v>20</v>
      </c>
      <c r="B998" s="59"/>
      <c r="C998" s="59"/>
      <c r="D998" s="59"/>
      <c r="E998" s="59"/>
      <c r="F998" s="59"/>
      <c r="G998" s="59">
        <f t="shared" ref="G998:T998" si="581">(G996-B996)/B996</f>
        <v>-4.5065575295321368E-2</v>
      </c>
      <c r="H998" s="59">
        <f t="shared" si="581"/>
        <v>-4.0303683569219234E-2</v>
      </c>
      <c r="I998" s="59">
        <f t="shared" si="581"/>
        <v>-3.6035179462800097E-2</v>
      </c>
      <c r="J998" s="59">
        <f t="shared" si="581"/>
        <v>-3.443920920969544E-2</v>
      </c>
      <c r="K998" s="59">
        <f t="shared" si="581"/>
        <v>-3.7177063642092001E-2</v>
      </c>
      <c r="L998" s="59">
        <f t="shared" si="581"/>
        <v>-5.0309258267179663E-2</v>
      </c>
      <c r="M998" s="59">
        <f t="shared" si="581"/>
        <v>-4.5512257056353159E-2</v>
      </c>
      <c r="N998" s="59">
        <f t="shared" si="581"/>
        <v>-2.7716131577649555E-2</v>
      </c>
      <c r="O998" s="59">
        <f t="shared" si="581"/>
        <v>6.238052117919308E-3</v>
      </c>
      <c r="P998" s="59">
        <f t="shared" si="581"/>
        <v>1.7972211035038259E-2</v>
      </c>
      <c r="Q998" s="59">
        <f t="shared" si="581"/>
        <v>4.4410256410256407E-2</v>
      </c>
      <c r="R998" s="59">
        <f t="shared" si="581"/>
        <v>4.9319553872915173E-2</v>
      </c>
      <c r="S998" s="59">
        <f t="shared" si="581"/>
        <v>-1.4506720770986558E-2</v>
      </c>
      <c r="T998" s="59">
        <f t="shared" si="581"/>
        <v>-4.9995000499950008E-3</v>
      </c>
    </row>
    <row r="999" spans="1:20" ht="86" thickBot="1" x14ac:dyDescent="0.25">
      <c r="A999" s="16" t="s">
        <v>21</v>
      </c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>
        <f t="shared" ref="L999:T999" si="582">(L996-B996)/B996</f>
        <v>-9.3107617896009673E-2</v>
      </c>
      <c r="M999" s="59">
        <f t="shared" si="582"/>
        <v>-8.3981629018652165E-2</v>
      </c>
      <c r="N999" s="59">
        <f t="shared" si="582"/>
        <v>-6.2752555265034468E-2</v>
      </c>
      <c r="O999" s="59">
        <f t="shared" si="582"/>
        <v>-2.8415990673726139E-2</v>
      </c>
      <c r="P999" s="59">
        <f t="shared" si="582"/>
        <v>-1.9873006640492463E-2</v>
      </c>
      <c r="Q999" s="59">
        <f t="shared" si="582"/>
        <v>-8.1332489163785122E-3</v>
      </c>
      <c r="R999" s="59">
        <f t="shared" si="582"/>
        <v>1.5626526027932416E-3</v>
      </c>
      <c r="S999" s="59">
        <f t="shared" si="582"/>
        <v>-4.1820782166987223E-2</v>
      </c>
      <c r="T999" s="59">
        <f t="shared" si="582"/>
        <v>1.2073649260488982E-3</v>
      </c>
    </row>
    <row r="1000" spans="1:20" ht="52" thickBot="1" x14ac:dyDescent="0.25">
      <c r="A1000" s="16" t="s">
        <v>22</v>
      </c>
      <c r="B1000" s="59">
        <f>B992/B996</f>
        <v>9.041019440052088E-2</v>
      </c>
      <c r="C1000" s="59">
        <f>C992/C996</f>
        <v>0.10235261036648233</v>
      </c>
      <c r="D1000" s="59">
        <f>D992/D996</f>
        <v>0.11357261706679343</v>
      </c>
      <c r="E1000" s="59">
        <f>E992/E996</f>
        <v>0.12512750765045902</v>
      </c>
      <c r="F1000" s="59">
        <f>F992/F996</f>
        <v>0.13280984925597403</v>
      </c>
      <c r="G1000" s="59">
        <f t="shared" ref="G1000:M1000" si="583">G992/G996</f>
        <v>0.14001850679394146</v>
      </c>
      <c r="H1000" s="59">
        <f t="shared" si="583"/>
        <v>0.14732884070710031</v>
      </c>
      <c r="I1000" s="59">
        <f t="shared" si="583"/>
        <v>0.15485525472209893</v>
      </c>
      <c r="J1000" s="59">
        <f t="shared" si="583"/>
        <v>0.16631451856323573</v>
      </c>
      <c r="K1000" s="59">
        <f t="shared" si="583"/>
        <v>0.17509061619009264</v>
      </c>
      <c r="L1000" s="59">
        <f t="shared" si="583"/>
        <v>0.18497435897435899</v>
      </c>
      <c r="M1000" s="59">
        <f t="shared" si="583"/>
        <v>0.18822265425150925</v>
      </c>
      <c r="N1000" s="59">
        <f t="shared" ref="N1000:O1000" si="584">N992/N996</f>
        <v>0.19294953081410093</v>
      </c>
      <c r="O1000" s="59">
        <f t="shared" si="584"/>
        <v>0.19348065193480651</v>
      </c>
      <c r="P1000" s="59">
        <f t="shared" ref="P1000:Q1000" si="585">P992/P996</f>
        <v>0.19123683299540081</v>
      </c>
      <c r="Q1000" s="59">
        <f t="shared" si="585"/>
        <v>0.19110281842286164</v>
      </c>
      <c r="R1000" s="59">
        <f t="shared" ref="R1000:S1000" si="586">R992/R996</f>
        <v>0.19049244271087273</v>
      </c>
      <c r="S1000" s="59">
        <f t="shared" si="586"/>
        <v>0.19836327139842502</v>
      </c>
      <c r="T1000" s="59">
        <f t="shared" ref="T1000" si="587">T992/T996</f>
        <v>0.19651291327504775</v>
      </c>
    </row>
    <row r="1001" spans="1:20" ht="69" thickBot="1" x14ac:dyDescent="0.25">
      <c r="A1001" s="16" t="s">
        <v>23</v>
      </c>
      <c r="B1001" s="59"/>
      <c r="C1001" s="59">
        <f t="shared" ref="C1001:K1001" si="588">(C1000-B1000)</f>
        <v>1.1942415965961448E-2</v>
      </c>
      <c r="D1001" s="59">
        <f t="shared" si="588"/>
        <v>1.1220006700311105E-2</v>
      </c>
      <c r="E1001" s="59">
        <f t="shared" si="588"/>
        <v>1.1554890583665586E-2</v>
      </c>
      <c r="F1001" s="59">
        <f t="shared" si="588"/>
        <v>7.6823416055150084E-3</v>
      </c>
      <c r="G1001" s="59">
        <f t="shared" si="588"/>
        <v>7.2086575379674278E-3</v>
      </c>
      <c r="H1001" s="59">
        <f t="shared" si="588"/>
        <v>7.3103339131588563E-3</v>
      </c>
      <c r="I1001" s="59">
        <f t="shared" si="588"/>
        <v>7.5264140149986225E-3</v>
      </c>
      <c r="J1001" s="59">
        <f t="shared" si="588"/>
        <v>1.1459263841136796E-2</v>
      </c>
      <c r="K1001" s="59">
        <f t="shared" si="588"/>
        <v>8.7760976268569102E-3</v>
      </c>
      <c r="L1001" s="59">
        <f t="shared" ref="L1001:T1001" si="589">(L1000-K1000)</f>
        <v>9.8837427842663472E-3</v>
      </c>
      <c r="M1001" s="59">
        <f t="shared" si="589"/>
        <v>3.2482952771502593E-3</v>
      </c>
      <c r="N1001" s="59">
        <f t="shared" si="589"/>
        <v>4.7268765625916864E-3</v>
      </c>
      <c r="O1001" s="59">
        <f t="shared" si="589"/>
        <v>5.3112112070557993E-4</v>
      </c>
      <c r="P1001" s="59">
        <f t="shared" si="589"/>
        <v>-2.2438189394057007E-3</v>
      </c>
      <c r="Q1001" s="59">
        <f t="shared" si="589"/>
        <v>-1.340145725391706E-4</v>
      </c>
      <c r="R1001" s="59">
        <f t="shared" si="589"/>
        <v>-6.1037571198890861E-4</v>
      </c>
      <c r="S1001" s="59">
        <f t="shared" si="589"/>
        <v>7.8708286875522893E-3</v>
      </c>
      <c r="T1001" s="59">
        <f t="shared" si="589"/>
        <v>-1.850358123377277E-3</v>
      </c>
    </row>
    <row r="1002" spans="1:20" ht="69" thickBot="1" x14ac:dyDescent="0.25">
      <c r="A1002" s="16" t="s">
        <v>24</v>
      </c>
      <c r="B1002" s="59"/>
      <c r="C1002" s="59"/>
      <c r="D1002" s="59"/>
      <c r="E1002" s="59"/>
      <c r="F1002" s="59"/>
      <c r="G1002" s="59">
        <f>G1000-B1000</f>
        <v>4.9608312393420576E-2</v>
      </c>
      <c r="H1002" s="59">
        <f t="shared" ref="H1002:K1002" si="590">H1000-C1000</f>
        <v>4.4976230340617984E-2</v>
      </c>
      <c r="I1002" s="59">
        <f t="shared" si="590"/>
        <v>4.1282637655305501E-2</v>
      </c>
      <c r="J1002" s="59">
        <f t="shared" si="590"/>
        <v>4.1187010912776711E-2</v>
      </c>
      <c r="K1002" s="59">
        <f t="shared" si="590"/>
        <v>4.2280766934118613E-2</v>
      </c>
      <c r="L1002" s="59">
        <f t="shared" ref="L1002:T1002" si="591">L1000-G1000</f>
        <v>4.4955852180417533E-2</v>
      </c>
      <c r="M1002" s="59">
        <f t="shared" si="591"/>
        <v>4.0893813544408936E-2</v>
      </c>
      <c r="N1002" s="59">
        <f t="shared" si="591"/>
        <v>3.8094276092002E-2</v>
      </c>
      <c r="O1002" s="59">
        <f t="shared" si="591"/>
        <v>2.7166133371570783E-2</v>
      </c>
      <c r="P1002" s="59">
        <f t="shared" si="591"/>
        <v>1.6146216805308172E-2</v>
      </c>
      <c r="Q1002" s="59">
        <f t="shared" si="591"/>
        <v>6.1284594485026544E-3</v>
      </c>
      <c r="R1002" s="59">
        <f t="shared" si="591"/>
        <v>2.2697884593634865E-3</v>
      </c>
      <c r="S1002" s="59">
        <f t="shared" si="591"/>
        <v>5.4137405843240893E-3</v>
      </c>
      <c r="T1002" s="59">
        <f t="shared" si="591"/>
        <v>3.0322613402412324E-3</v>
      </c>
    </row>
    <row r="1003" spans="1:20" ht="69" thickBot="1" x14ac:dyDescent="0.25">
      <c r="A1003" s="16" t="s">
        <v>25</v>
      </c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>
        <f t="shared" ref="L1003:T1003" si="592">L1000-B1000</f>
        <v>9.4564164573838108E-2</v>
      </c>
      <c r="M1003" s="59">
        <f t="shared" si="592"/>
        <v>8.587004388502692E-2</v>
      </c>
      <c r="N1003" s="59">
        <f t="shared" si="592"/>
        <v>7.9376913747307501E-2</v>
      </c>
      <c r="O1003" s="59">
        <f t="shared" si="592"/>
        <v>6.8353144284347495E-2</v>
      </c>
      <c r="P1003" s="59">
        <f t="shared" si="592"/>
        <v>5.8426983739426785E-2</v>
      </c>
      <c r="Q1003" s="59">
        <f t="shared" si="592"/>
        <v>5.1084311628920187E-2</v>
      </c>
      <c r="R1003" s="59">
        <f t="shared" si="592"/>
        <v>4.3163602003772422E-2</v>
      </c>
      <c r="S1003" s="59">
        <f t="shared" si="592"/>
        <v>4.3508016676326089E-2</v>
      </c>
      <c r="T1003" s="59">
        <f t="shared" si="592"/>
        <v>3.0198394711812016E-2</v>
      </c>
    </row>
    <row r="1007" spans="1:20" ht="16" x14ac:dyDescent="0.2">
      <c r="A1007" s="40" t="s">
        <v>80</v>
      </c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2"/>
      <c r="N1007" s="42"/>
    </row>
    <row r="1008" spans="1:20" ht="17" thickBo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20" ht="18" thickBot="1" x14ac:dyDescent="0.25">
      <c r="A1009" s="10"/>
      <c r="B1009" s="10" t="s">
        <v>0</v>
      </c>
      <c r="C1009" s="10" t="s">
        <v>1</v>
      </c>
      <c r="D1009" s="10" t="s">
        <v>2</v>
      </c>
      <c r="E1009" s="10" t="s">
        <v>3</v>
      </c>
      <c r="F1009" s="10" t="s">
        <v>4</v>
      </c>
      <c r="G1009" s="10" t="s">
        <v>5</v>
      </c>
      <c r="H1009" s="10" t="s">
        <v>6</v>
      </c>
      <c r="I1009" s="10" t="s">
        <v>7</v>
      </c>
      <c r="J1009" s="10" t="s">
        <v>8</v>
      </c>
      <c r="K1009" s="10" t="s">
        <v>9</v>
      </c>
      <c r="L1009" s="10" t="s">
        <v>10</v>
      </c>
      <c r="M1009" s="10" t="s">
        <v>30</v>
      </c>
      <c r="N1009" s="10" t="s">
        <v>36</v>
      </c>
      <c r="O1009" s="10" t="s">
        <v>39</v>
      </c>
      <c r="P1009" s="10" t="s">
        <v>40</v>
      </c>
      <c r="Q1009" s="10" t="s">
        <v>41</v>
      </c>
      <c r="R1009" s="10" t="s">
        <v>42</v>
      </c>
      <c r="S1009" s="10" t="s">
        <v>43</v>
      </c>
      <c r="T1009" s="10" t="s">
        <v>46</v>
      </c>
    </row>
    <row r="1010" spans="1:20" ht="18" thickBot="1" x14ac:dyDescent="0.25">
      <c r="A1010" s="5" t="s">
        <v>11</v>
      </c>
      <c r="B1010" s="38">
        <v>61</v>
      </c>
      <c r="C1010" s="38">
        <v>38</v>
      </c>
      <c r="D1010" s="38">
        <v>76</v>
      </c>
      <c r="E1010" s="38">
        <v>38</v>
      </c>
      <c r="F1010" s="55">
        <v>62</v>
      </c>
      <c r="G1010" s="55">
        <v>87</v>
      </c>
      <c r="H1010" s="55">
        <v>86</v>
      </c>
      <c r="I1010" s="55">
        <v>103</v>
      </c>
      <c r="J1010" s="55">
        <v>117</v>
      </c>
      <c r="K1010" s="55">
        <v>135</v>
      </c>
      <c r="L1010" s="55">
        <v>141</v>
      </c>
      <c r="M1010" s="55">
        <v>133</v>
      </c>
      <c r="N1010" s="55">
        <v>161</v>
      </c>
      <c r="O1010" s="55">
        <v>138</v>
      </c>
      <c r="P1010" s="55">
        <v>169</v>
      </c>
      <c r="Q1010" s="55">
        <v>150</v>
      </c>
      <c r="R1010" s="55">
        <v>163</v>
      </c>
      <c r="S1010" s="55">
        <v>153</v>
      </c>
      <c r="T1010" s="103">
        <v>119</v>
      </c>
    </row>
    <row r="1011" spans="1:20" ht="17" thickBot="1" x14ac:dyDescent="0.25">
      <c r="A1011" s="5">
        <v>1</v>
      </c>
      <c r="B1011" s="38">
        <v>61</v>
      </c>
      <c r="C1011" s="38">
        <v>58</v>
      </c>
      <c r="D1011" s="38">
        <v>79</v>
      </c>
      <c r="E1011" s="38">
        <v>73</v>
      </c>
      <c r="F1011" s="55">
        <v>76</v>
      </c>
      <c r="G1011" s="55">
        <v>64</v>
      </c>
      <c r="H1011" s="55">
        <v>83</v>
      </c>
      <c r="I1011" s="55">
        <v>86</v>
      </c>
      <c r="J1011" s="55">
        <v>105</v>
      </c>
      <c r="K1011" s="55">
        <v>106</v>
      </c>
      <c r="L1011" s="55">
        <v>126</v>
      </c>
      <c r="M1011" s="55">
        <v>141</v>
      </c>
      <c r="N1011" s="55">
        <v>143</v>
      </c>
      <c r="O1011" s="55">
        <v>170</v>
      </c>
      <c r="P1011" s="55">
        <v>137</v>
      </c>
      <c r="Q1011" s="101">
        <v>170</v>
      </c>
      <c r="R1011" s="101">
        <v>163</v>
      </c>
      <c r="S1011" s="101">
        <v>168</v>
      </c>
      <c r="T1011" s="101">
        <v>163</v>
      </c>
    </row>
    <row r="1012" spans="1:20" ht="17" thickBot="1" x14ac:dyDescent="0.25">
      <c r="A1012" s="5">
        <v>2</v>
      </c>
      <c r="B1012" s="38">
        <v>61</v>
      </c>
      <c r="C1012" s="38">
        <v>61</v>
      </c>
      <c r="D1012" s="38">
        <v>59</v>
      </c>
      <c r="E1012" s="38">
        <v>69</v>
      </c>
      <c r="F1012" s="55">
        <v>64</v>
      </c>
      <c r="G1012" s="55">
        <v>68</v>
      </c>
      <c r="H1012" s="55">
        <v>59</v>
      </c>
      <c r="I1012" s="55">
        <v>84</v>
      </c>
      <c r="J1012" s="55">
        <v>77</v>
      </c>
      <c r="K1012" s="55">
        <v>92</v>
      </c>
      <c r="L1012" s="55">
        <v>91</v>
      </c>
      <c r="M1012" s="55">
        <v>121</v>
      </c>
      <c r="N1012" s="55">
        <v>136</v>
      </c>
      <c r="O1012" s="55">
        <v>128</v>
      </c>
      <c r="P1012" s="55">
        <v>161</v>
      </c>
      <c r="Q1012" s="101">
        <v>135</v>
      </c>
      <c r="R1012" s="101">
        <v>163</v>
      </c>
      <c r="S1012" s="101">
        <v>154</v>
      </c>
      <c r="T1012" s="101">
        <v>160</v>
      </c>
    </row>
    <row r="1013" spans="1:20" ht="17" thickBot="1" x14ac:dyDescent="0.25">
      <c r="A1013" s="5">
        <v>3</v>
      </c>
      <c r="B1013" s="38">
        <v>37</v>
      </c>
      <c r="C1013" s="38">
        <v>55</v>
      </c>
      <c r="D1013" s="38">
        <v>61</v>
      </c>
      <c r="E1013" s="38">
        <v>57</v>
      </c>
      <c r="F1013" s="55">
        <v>69</v>
      </c>
      <c r="G1013" s="55">
        <v>65</v>
      </c>
      <c r="H1013" s="55">
        <v>63</v>
      </c>
      <c r="I1013" s="55">
        <v>63</v>
      </c>
      <c r="J1013" s="55">
        <v>82</v>
      </c>
      <c r="K1013" s="55">
        <v>73</v>
      </c>
      <c r="L1013" s="55">
        <v>81</v>
      </c>
      <c r="M1013" s="55">
        <v>89</v>
      </c>
      <c r="N1013" s="55">
        <v>114</v>
      </c>
      <c r="O1013" s="55">
        <v>130</v>
      </c>
      <c r="P1013" s="55">
        <v>126</v>
      </c>
      <c r="Q1013" s="101">
        <v>152</v>
      </c>
      <c r="R1013" s="101">
        <v>128</v>
      </c>
      <c r="S1013" s="101">
        <v>158</v>
      </c>
      <c r="T1013" s="101">
        <v>144</v>
      </c>
    </row>
    <row r="1014" spans="1:20" ht="17" thickBot="1" x14ac:dyDescent="0.25">
      <c r="A1014" s="5">
        <v>4</v>
      </c>
      <c r="B1014" s="38">
        <v>43</v>
      </c>
      <c r="C1014" s="38">
        <v>34</v>
      </c>
      <c r="D1014" s="38">
        <v>51</v>
      </c>
      <c r="E1014" s="38">
        <v>59</v>
      </c>
      <c r="F1014" s="55">
        <v>53</v>
      </c>
      <c r="G1014" s="55">
        <v>67</v>
      </c>
      <c r="H1014" s="55">
        <v>60</v>
      </c>
      <c r="I1014" s="55">
        <v>61</v>
      </c>
      <c r="J1014" s="55">
        <v>55</v>
      </c>
      <c r="K1014" s="55">
        <v>73</v>
      </c>
      <c r="L1014" s="55">
        <v>67</v>
      </c>
      <c r="M1014" s="55">
        <v>78</v>
      </c>
      <c r="N1014" s="55">
        <v>92</v>
      </c>
      <c r="O1014" s="55">
        <v>107</v>
      </c>
      <c r="P1014" s="55">
        <v>122</v>
      </c>
      <c r="Q1014" s="101">
        <v>121</v>
      </c>
      <c r="R1014" s="101">
        <v>146</v>
      </c>
      <c r="S1014" s="101">
        <v>121</v>
      </c>
      <c r="T1014" s="101">
        <v>153</v>
      </c>
    </row>
    <row r="1015" spans="1:20" ht="17" thickBot="1" x14ac:dyDescent="0.25">
      <c r="A1015" s="5">
        <v>5</v>
      </c>
      <c r="B1015" s="38">
        <v>31</v>
      </c>
      <c r="C1015" s="38">
        <v>28</v>
      </c>
      <c r="D1015" s="38">
        <v>27</v>
      </c>
      <c r="E1015" s="38">
        <v>48</v>
      </c>
      <c r="F1015" s="55">
        <v>50</v>
      </c>
      <c r="G1015" s="55">
        <v>53</v>
      </c>
      <c r="H1015" s="55">
        <v>67</v>
      </c>
      <c r="I1015" s="55">
        <v>62</v>
      </c>
      <c r="J1015" s="55">
        <v>60</v>
      </c>
      <c r="K1015" s="55">
        <v>58</v>
      </c>
      <c r="L1015" s="55">
        <v>68</v>
      </c>
      <c r="M1015" s="55">
        <v>65</v>
      </c>
      <c r="N1015" s="55">
        <v>78</v>
      </c>
      <c r="O1015" s="55">
        <v>90</v>
      </c>
      <c r="P1015" s="55">
        <v>108</v>
      </c>
      <c r="Q1015" s="101">
        <v>117</v>
      </c>
      <c r="R1015" s="101">
        <v>115</v>
      </c>
      <c r="S1015" s="101">
        <v>145</v>
      </c>
      <c r="T1015" s="101">
        <v>112</v>
      </c>
    </row>
    <row r="1016" spans="1:20" ht="17" thickBot="1" x14ac:dyDescent="0.25">
      <c r="A1016" s="5">
        <v>6</v>
      </c>
      <c r="B1016" s="38">
        <v>37</v>
      </c>
      <c r="C1016" s="38">
        <v>29</v>
      </c>
      <c r="D1016" s="38">
        <v>28</v>
      </c>
      <c r="E1016" s="38">
        <v>62</v>
      </c>
      <c r="F1016" s="55">
        <v>67</v>
      </c>
      <c r="G1016" s="55">
        <v>79</v>
      </c>
      <c r="H1016" s="55">
        <v>80</v>
      </c>
      <c r="I1016" s="55">
        <v>94</v>
      </c>
      <c r="J1016" s="55">
        <v>84</v>
      </c>
      <c r="K1016" s="55">
        <v>91</v>
      </c>
      <c r="L1016" s="55">
        <v>85</v>
      </c>
      <c r="M1016" s="55">
        <v>92</v>
      </c>
      <c r="N1016" s="55">
        <v>89</v>
      </c>
      <c r="O1016" s="55">
        <v>103</v>
      </c>
      <c r="P1016" s="55">
        <v>119</v>
      </c>
      <c r="Q1016" s="101">
        <v>130</v>
      </c>
      <c r="R1016" s="101">
        <v>139</v>
      </c>
      <c r="S1016" s="101">
        <v>132</v>
      </c>
      <c r="T1016" s="101">
        <v>164</v>
      </c>
    </row>
    <row r="1017" spans="1:20" ht="17" thickBot="1" x14ac:dyDescent="0.25">
      <c r="A1017" s="5">
        <v>7</v>
      </c>
      <c r="B1017" s="38">
        <v>25</v>
      </c>
      <c r="C1017" s="38">
        <v>29</v>
      </c>
      <c r="D1017" s="38">
        <v>24</v>
      </c>
      <c r="E1017" s="38">
        <v>42</v>
      </c>
      <c r="F1017" s="55">
        <v>50</v>
      </c>
      <c r="G1017" s="55">
        <v>64</v>
      </c>
      <c r="H1017" s="55">
        <v>77</v>
      </c>
      <c r="I1017" s="55">
        <v>75</v>
      </c>
      <c r="J1017" s="55">
        <v>85</v>
      </c>
      <c r="K1017" s="55">
        <v>76</v>
      </c>
      <c r="L1017" s="55">
        <v>82</v>
      </c>
      <c r="M1017" s="55">
        <v>81</v>
      </c>
      <c r="N1017" s="55">
        <v>89</v>
      </c>
      <c r="O1017" s="55">
        <v>85</v>
      </c>
      <c r="P1017" s="55">
        <v>98</v>
      </c>
      <c r="Q1017" s="101">
        <v>114</v>
      </c>
      <c r="R1017" s="101">
        <v>121</v>
      </c>
      <c r="S1017" s="101">
        <v>137</v>
      </c>
      <c r="T1017" s="101">
        <v>121</v>
      </c>
    </row>
    <row r="1018" spans="1:20" ht="17" thickBot="1" x14ac:dyDescent="0.25">
      <c r="A1018" s="5">
        <v>8</v>
      </c>
      <c r="B1018" s="38">
        <v>34</v>
      </c>
      <c r="C1018" s="38">
        <v>26</v>
      </c>
      <c r="D1018" s="38">
        <v>31</v>
      </c>
      <c r="E1018" s="38">
        <v>20</v>
      </c>
      <c r="F1018" s="55">
        <v>35</v>
      </c>
      <c r="G1018" s="55">
        <v>49</v>
      </c>
      <c r="H1018" s="55">
        <v>61</v>
      </c>
      <c r="I1018" s="55">
        <v>71</v>
      </c>
      <c r="J1018" s="55">
        <v>73</v>
      </c>
      <c r="K1018" s="55">
        <v>80</v>
      </c>
      <c r="L1018" s="55">
        <v>67</v>
      </c>
      <c r="M1018" s="55">
        <v>77</v>
      </c>
      <c r="N1018" s="55">
        <v>74</v>
      </c>
      <c r="O1018" s="55">
        <v>78</v>
      </c>
      <c r="P1018" s="55">
        <v>78</v>
      </c>
      <c r="Q1018" s="101">
        <v>98</v>
      </c>
      <c r="R1018" s="101">
        <v>107</v>
      </c>
      <c r="S1018" s="101">
        <v>115</v>
      </c>
      <c r="T1018" s="101">
        <v>125</v>
      </c>
    </row>
    <row r="1019" spans="1:20" ht="17" thickBot="1" x14ac:dyDescent="0.25">
      <c r="A1019" s="5">
        <v>9</v>
      </c>
      <c r="B1019" s="38">
        <v>18</v>
      </c>
      <c r="C1019" s="38">
        <v>21</v>
      </c>
      <c r="D1019" s="38">
        <v>19</v>
      </c>
      <c r="E1019" s="38">
        <v>23</v>
      </c>
      <c r="F1019" s="55">
        <v>15</v>
      </c>
      <c r="G1019" s="55">
        <v>26</v>
      </c>
      <c r="H1019" s="55">
        <v>50</v>
      </c>
      <c r="I1019" s="55">
        <v>57</v>
      </c>
      <c r="J1019" s="55">
        <v>66</v>
      </c>
      <c r="K1019" s="55">
        <v>64</v>
      </c>
      <c r="L1019" s="55">
        <v>72</v>
      </c>
      <c r="M1019" s="55">
        <v>64</v>
      </c>
      <c r="N1019" s="55">
        <v>74</v>
      </c>
      <c r="O1019" s="55">
        <v>60</v>
      </c>
      <c r="P1019" s="55">
        <v>79</v>
      </c>
      <c r="Q1019" s="101">
        <v>61</v>
      </c>
      <c r="R1019" s="101">
        <v>88</v>
      </c>
      <c r="S1019" s="101">
        <v>82</v>
      </c>
      <c r="T1019" s="101">
        <v>102</v>
      </c>
    </row>
    <row r="1020" spans="1:20" ht="17" thickBot="1" x14ac:dyDescent="0.25">
      <c r="A1020" s="5">
        <v>10</v>
      </c>
      <c r="B1020" s="38">
        <v>13</v>
      </c>
      <c r="C1020" s="38">
        <v>19</v>
      </c>
      <c r="D1020" s="38">
        <v>20</v>
      </c>
      <c r="E1020" s="38">
        <v>19</v>
      </c>
      <c r="F1020" s="55">
        <v>25</v>
      </c>
      <c r="G1020" s="55">
        <v>13</v>
      </c>
      <c r="H1020" s="55">
        <v>26</v>
      </c>
      <c r="I1020" s="55">
        <v>47</v>
      </c>
      <c r="J1020" s="55">
        <v>43</v>
      </c>
      <c r="K1020" s="55">
        <v>60</v>
      </c>
      <c r="L1020" s="55">
        <v>60</v>
      </c>
      <c r="M1020" s="55">
        <v>71</v>
      </c>
      <c r="N1020" s="55">
        <v>61</v>
      </c>
      <c r="O1020" s="55">
        <v>70</v>
      </c>
      <c r="P1020" s="55">
        <v>57</v>
      </c>
      <c r="Q1020" s="101">
        <v>71</v>
      </c>
      <c r="R1020" s="101">
        <v>56</v>
      </c>
      <c r="S1020" s="101">
        <v>76</v>
      </c>
      <c r="T1020" s="101">
        <v>73</v>
      </c>
    </row>
    <row r="1021" spans="1:20" ht="17" thickBot="1" x14ac:dyDescent="0.25">
      <c r="A1021" s="5">
        <v>11</v>
      </c>
      <c r="B1021" s="38">
        <v>12</v>
      </c>
      <c r="C1021" s="38">
        <v>14</v>
      </c>
      <c r="D1021" s="52" t="s">
        <v>12</v>
      </c>
      <c r="E1021" s="38">
        <v>18</v>
      </c>
      <c r="F1021" s="55">
        <v>18</v>
      </c>
      <c r="G1021" s="55">
        <v>21</v>
      </c>
      <c r="H1021" s="55">
        <v>13</v>
      </c>
      <c r="I1021" s="55">
        <v>29</v>
      </c>
      <c r="J1021" s="55">
        <v>45</v>
      </c>
      <c r="K1021" s="55">
        <v>42</v>
      </c>
      <c r="L1021" s="55">
        <v>56</v>
      </c>
      <c r="M1021" s="55">
        <v>57</v>
      </c>
      <c r="N1021" s="55">
        <v>69</v>
      </c>
      <c r="O1021" s="55">
        <v>61</v>
      </c>
      <c r="P1021" s="55">
        <v>72</v>
      </c>
      <c r="Q1021" s="101">
        <v>56</v>
      </c>
      <c r="R1021" s="101">
        <v>66</v>
      </c>
      <c r="S1021" s="101">
        <v>51</v>
      </c>
      <c r="T1021" s="101">
        <v>74</v>
      </c>
    </row>
    <row r="1022" spans="1:20" ht="17" thickBot="1" x14ac:dyDescent="0.25">
      <c r="A1022" s="5">
        <v>12</v>
      </c>
      <c r="B1022" s="38" t="s">
        <v>29</v>
      </c>
      <c r="C1022" s="38">
        <v>11</v>
      </c>
      <c r="D1022" s="52" t="s">
        <v>12</v>
      </c>
      <c r="E1022" s="38">
        <v>17</v>
      </c>
      <c r="F1022" s="55">
        <v>18</v>
      </c>
      <c r="G1022" s="38" t="s">
        <v>29</v>
      </c>
      <c r="H1022" s="55">
        <v>22</v>
      </c>
      <c r="I1022" s="55">
        <v>14</v>
      </c>
      <c r="J1022" s="55">
        <v>29</v>
      </c>
      <c r="K1022" s="55">
        <v>43</v>
      </c>
      <c r="L1022" s="55">
        <v>35</v>
      </c>
      <c r="M1022" s="55">
        <v>55</v>
      </c>
      <c r="N1022" s="55">
        <v>57</v>
      </c>
      <c r="O1022" s="55">
        <v>58</v>
      </c>
      <c r="P1022" s="55">
        <v>59</v>
      </c>
      <c r="Q1022" s="101">
        <v>69</v>
      </c>
      <c r="R1022" s="101">
        <v>57</v>
      </c>
      <c r="S1022" s="101">
        <v>61</v>
      </c>
      <c r="T1022" s="101">
        <v>49</v>
      </c>
    </row>
    <row r="1023" spans="1:20" ht="18" thickBot="1" x14ac:dyDescent="0.25">
      <c r="A1023" s="5" t="s">
        <v>13</v>
      </c>
      <c r="B1023" s="38"/>
      <c r="C1023" s="38"/>
      <c r="D1023" s="52"/>
      <c r="E1023" s="38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103"/>
    </row>
    <row r="1024" spans="1:20" ht="35" thickBot="1" x14ac:dyDescent="0.25">
      <c r="A1024" s="16" t="s">
        <v>14</v>
      </c>
      <c r="B1024" s="38" t="s">
        <v>29</v>
      </c>
      <c r="C1024" s="58">
        <v>423</v>
      </c>
      <c r="D1024" s="58">
        <v>475</v>
      </c>
      <c r="E1024" s="58">
        <v>545</v>
      </c>
      <c r="F1024" s="58">
        <v>602</v>
      </c>
      <c r="G1024" s="38">
        <f>SUM(G1010:G1021)</f>
        <v>656</v>
      </c>
      <c r="H1024" s="58">
        <v>747</v>
      </c>
      <c r="I1024" s="58">
        <v>846</v>
      </c>
      <c r="J1024" s="58">
        <v>921</v>
      </c>
      <c r="K1024" s="58">
        <v>993</v>
      </c>
      <c r="L1024" s="58">
        <v>1031</v>
      </c>
      <c r="M1024" s="58">
        <f t="shared" ref="M1024:R1024" si="593">SUM(M1010:M1022)</f>
        <v>1124</v>
      </c>
      <c r="N1024" s="58">
        <f t="shared" si="593"/>
        <v>1237</v>
      </c>
      <c r="O1024" s="58">
        <f t="shared" si="593"/>
        <v>1278</v>
      </c>
      <c r="P1024" s="58">
        <f t="shared" si="593"/>
        <v>1385</v>
      </c>
      <c r="Q1024" s="58">
        <f t="shared" si="593"/>
        <v>1444</v>
      </c>
      <c r="R1024" s="58">
        <f t="shared" si="593"/>
        <v>1512</v>
      </c>
      <c r="S1024" s="58">
        <f t="shared" ref="S1024:T1024" si="594">SUM(S1010:S1022)</f>
        <v>1553</v>
      </c>
      <c r="T1024" s="105">
        <f t="shared" ref="T1024" si="595">SUM(T1010:T1022)</f>
        <v>1559</v>
      </c>
    </row>
    <row r="1025" spans="1:20" ht="52" thickBot="1" x14ac:dyDescent="0.25">
      <c r="A1025" s="16" t="s">
        <v>28</v>
      </c>
      <c r="B1025" s="48"/>
      <c r="C1025" s="59" t="e">
        <f>((C1024-B1024)/B1024)</f>
        <v>#VALUE!</v>
      </c>
      <c r="D1025" s="59">
        <f>((D1024-C1024)/C1024)</f>
        <v>0.12293144208037825</v>
      </c>
      <c r="E1025" s="59">
        <f>((E1024-D1024)/D1024)</f>
        <v>0.14736842105263157</v>
      </c>
      <c r="F1025" s="59">
        <f>((F1024-E1024)/E1024)</f>
        <v>0.10458715596330276</v>
      </c>
      <c r="G1025" s="59">
        <f t="shared" ref="G1025:T1025" si="596">((G1024-F1024)/F1024)</f>
        <v>8.9700996677740868E-2</v>
      </c>
      <c r="H1025" s="59">
        <f t="shared" si="596"/>
        <v>0.13871951219512196</v>
      </c>
      <c r="I1025" s="59">
        <f t="shared" si="596"/>
        <v>0.13253012048192772</v>
      </c>
      <c r="J1025" s="59">
        <f t="shared" si="596"/>
        <v>8.8652482269503549E-2</v>
      </c>
      <c r="K1025" s="59">
        <f t="shared" si="596"/>
        <v>7.8175895765472306E-2</v>
      </c>
      <c r="L1025" s="59">
        <f t="shared" si="596"/>
        <v>3.8267875125881166E-2</v>
      </c>
      <c r="M1025" s="59">
        <f t="shared" si="596"/>
        <v>9.0203685741998066E-2</v>
      </c>
      <c r="N1025" s="59">
        <f t="shared" si="596"/>
        <v>0.10053380782918149</v>
      </c>
      <c r="O1025" s="59">
        <f t="shared" si="596"/>
        <v>3.3144704931285365E-2</v>
      </c>
      <c r="P1025" s="59">
        <f t="shared" si="596"/>
        <v>8.3724569640062599E-2</v>
      </c>
      <c r="Q1025" s="59">
        <f t="shared" si="596"/>
        <v>4.2599277978339352E-2</v>
      </c>
      <c r="R1025" s="59">
        <f t="shared" si="596"/>
        <v>4.7091412742382273E-2</v>
      </c>
      <c r="S1025" s="59">
        <f t="shared" si="596"/>
        <v>2.7116402116402115E-2</v>
      </c>
      <c r="T1025" s="59">
        <f t="shared" si="596"/>
        <v>3.8634900193174502E-3</v>
      </c>
    </row>
    <row r="1026" spans="1:20" ht="69" thickBot="1" x14ac:dyDescent="0.25">
      <c r="A1026" s="16" t="s">
        <v>16</v>
      </c>
      <c r="B1026" s="59"/>
      <c r="C1026" s="59"/>
      <c r="D1026" s="59"/>
      <c r="E1026" s="59"/>
      <c r="F1026" s="59"/>
      <c r="G1026" s="59" t="e">
        <f t="shared" ref="G1026:L1026" si="597">(G1024-B1024)/B1024</f>
        <v>#VALUE!</v>
      </c>
      <c r="H1026" s="59">
        <f t="shared" si="597"/>
        <v>0.76595744680851063</v>
      </c>
      <c r="I1026" s="59">
        <f t="shared" si="597"/>
        <v>0.78105263157894733</v>
      </c>
      <c r="J1026" s="59">
        <f t="shared" si="597"/>
        <v>0.68990825688073398</v>
      </c>
      <c r="K1026" s="59">
        <f t="shared" si="597"/>
        <v>0.64950166112956809</v>
      </c>
      <c r="L1026" s="59">
        <f t="shared" si="597"/>
        <v>0.57164634146341464</v>
      </c>
      <c r="M1026" s="59">
        <f t="shared" ref="M1026:T1026" si="598">(M1024-H1024)/H1024</f>
        <v>0.50468540829986608</v>
      </c>
      <c r="N1026" s="59">
        <f t="shared" si="598"/>
        <v>0.46217494089834515</v>
      </c>
      <c r="O1026" s="59">
        <f t="shared" si="598"/>
        <v>0.38762214983713356</v>
      </c>
      <c r="P1026" s="59">
        <f t="shared" si="598"/>
        <v>0.39476334340382679</v>
      </c>
      <c r="Q1026" s="59">
        <f t="shared" si="598"/>
        <v>0.40058195926285162</v>
      </c>
      <c r="R1026" s="59">
        <f t="shared" si="598"/>
        <v>0.34519572953736655</v>
      </c>
      <c r="S1026" s="59">
        <f t="shared" si="598"/>
        <v>0.25545675020210185</v>
      </c>
      <c r="T1026" s="59">
        <f t="shared" si="598"/>
        <v>0.21987480438184664</v>
      </c>
    </row>
    <row r="1027" spans="1:20" ht="86" thickBot="1" x14ac:dyDescent="0.25">
      <c r="A1027" s="16" t="s">
        <v>17</v>
      </c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 t="e">
        <f t="shared" ref="L1027:T1027" si="599">(L1024-B1024)/B1024</f>
        <v>#VALUE!</v>
      </c>
      <c r="M1027" s="59">
        <f t="shared" si="599"/>
        <v>1.657210401891253</v>
      </c>
      <c r="N1027" s="59">
        <f t="shared" si="599"/>
        <v>1.6042105263157895</v>
      </c>
      <c r="O1027" s="59">
        <f t="shared" si="599"/>
        <v>1.344954128440367</v>
      </c>
      <c r="P1027" s="59">
        <f t="shared" si="599"/>
        <v>1.3006644518272426</v>
      </c>
      <c r="Q1027" s="59">
        <f t="shared" si="599"/>
        <v>1.2012195121951219</v>
      </c>
      <c r="R1027" s="59">
        <f t="shared" si="599"/>
        <v>1.0240963855421688</v>
      </c>
      <c r="S1027" s="59">
        <f t="shared" si="599"/>
        <v>0.8356973995271868</v>
      </c>
      <c r="T1027" s="59">
        <f t="shared" si="599"/>
        <v>0.69272529858849075</v>
      </c>
    </row>
    <row r="1028" spans="1:20" ht="35" thickBot="1" x14ac:dyDescent="0.25">
      <c r="A1028" s="16" t="s">
        <v>18</v>
      </c>
      <c r="B1028" s="53">
        <v>9320</v>
      </c>
      <c r="C1028" s="53">
        <v>9325</v>
      </c>
      <c r="D1028" s="53">
        <v>9186</v>
      </c>
      <c r="E1028" s="53">
        <v>9024</v>
      </c>
      <c r="F1028" s="53">
        <v>8850</v>
      </c>
      <c r="G1028" s="29">
        <v>9146</v>
      </c>
      <c r="H1028" s="29">
        <v>9268</v>
      </c>
      <c r="I1028" s="29">
        <v>9457</v>
      </c>
      <c r="J1028" s="29">
        <v>9630</v>
      </c>
      <c r="K1028" s="29">
        <v>9963</v>
      </c>
      <c r="L1028" s="29">
        <v>9946</v>
      </c>
      <c r="M1028" s="29">
        <v>9825</v>
      </c>
      <c r="N1028" s="29">
        <v>10222</v>
      </c>
      <c r="O1028" s="29">
        <v>10934</v>
      </c>
      <c r="P1028" s="29">
        <v>11074</v>
      </c>
      <c r="Q1028" s="29">
        <v>11468</v>
      </c>
      <c r="R1028" s="29">
        <v>11696</v>
      </c>
      <c r="S1028" s="29">
        <v>11793</v>
      </c>
      <c r="T1028" s="29">
        <v>11700</v>
      </c>
    </row>
    <row r="1029" spans="1:20" ht="69" thickBot="1" x14ac:dyDescent="0.25">
      <c r="A1029" s="16" t="s">
        <v>19</v>
      </c>
      <c r="B1029" s="59"/>
      <c r="C1029" s="59">
        <f t="shared" ref="C1029:T1029" si="600">(C1028-B1028)/B1028</f>
        <v>5.3648068669527897E-4</v>
      </c>
      <c r="D1029" s="59">
        <f t="shared" si="600"/>
        <v>-1.4906166219839142E-2</v>
      </c>
      <c r="E1029" s="59">
        <f t="shared" si="600"/>
        <v>-1.7635532331809273E-2</v>
      </c>
      <c r="F1029" s="59">
        <f t="shared" si="600"/>
        <v>-1.9281914893617021E-2</v>
      </c>
      <c r="G1029" s="59">
        <f t="shared" si="600"/>
        <v>3.3446327683615822E-2</v>
      </c>
      <c r="H1029" s="59">
        <f t="shared" si="600"/>
        <v>1.3339164662147386E-2</v>
      </c>
      <c r="I1029" s="59">
        <f t="shared" si="600"/>
        <v>2.0392749244712991E-2</v>
      </c>
      <c r="J1029" s="59">
        <f t="shared" si="600"/>
        <v>1.8293327693771809E-2</v>
      </c>
      <c r="K1029" s="59">
        <f t="shared" si="600"/>
        <v>3.4579439252336447E-2</v>
      </c>
      <c r="L1029" s="59">
        <f t="shared" si="600"/>
        <v>-1.7063133594298907E-3</v>
      </c>
      <c r="M1029" s="59">
        <f t="shared" si="600"/>
        <v>-1.2165694751658959E-2</v>
      </c>
      <c r="N1029" s="59">
        <f t="shared" si="600"/>
        <v>4.0407124681933845E-2</v>
      </c>
      <c r="O1029" s="59">
        <f t="shared" si="600"/>
        <v>6.9653688123654856E-2</v>
      </c>
      <c r="P1029" s="59">
        <f t="shared" si="600"/>
        <v>1.2804097311139564E-2</v>
      </c>
      <c r="Q1029" s="59">
        <f t="shared" si="600"/>
        <v>3.5578833303232797E-2</v>
      </c>
      <c r="R1029" s="59">
        <f t="shared" si="600"/>
        <v>1.9881409138472271E-2</v>
      </c>
      <c r="S1029" s="59">
        <f t="shared" si="600"/>
        <v>8.2934336525307805E-3</v>
      </c>
      <c r="T1029" s="59">
        <f t="shared" si="600"/>
        <v>-7.8860340880183167E-3</v>
      </c>
    </row>
    <row r="1030" spans="1:20" ht="69" thickBot="1" x14ac:dyDescent="0.25">
      <c r="A1030" s="16" t="s">
        <v>20</v>
      </c>
      <c r="B1030" s="59"/>
      <c r="C1030" s="59"/>
      <c r="D1030" s="59"/>
      <c r="E1030" s="59"/>
      <c r="F1030" s="59"/>
      <c r="G1030" s="59">
        <f t="shared" ref="G1030:T1030" si="601">(G1028-B1028)/B1028</f>
        <v>-1.8669527896995709E-2</v>
      </c>
      <c r="H1030" s="59">
        <f t="shared" si="601"/>
        <v>-6.1126005361930294E-3</v>
      </c>
      <c r="I1030" s="59">
        <f t="shared" si="601"/>
        <v>2.9501415197038972E-2</v>
      </c>
      <c r="J1030" s="59">
        <f t="shared" si="601"/>
        <v>6.7154255319148939E-2</v>
      </c>
      <c r="K1030" s="59">
        <f t="shared" si="601"/>
        <v>0.12576271186440677</v>
      </c>
      <c r="L1030" s="59">
        <f t="shared" si="601"/>
        <v>8.7469932210802542E-2</v>
      </c>
      <c r="M1030" s="59">
        <f t="shared" si="601"/>
        <v>6.0099266292619767E-2</v>
      </c>
      <c r="N1030" s="59">
        <f t="shared" si="601"/>
        <v>8.0892460611187475E-2</v>
      </c>
      <c r="O1030" s="59">
        <f t="shared" si="601"/>
        <v>0.13541017653167187</v>
      </c>
      <c r="P1030" s="59">
        <f t="shared" si="601"/>
        <v>0.11151259660744756</v>
      </c>
      <c r="Q1030" s="59">
        <f t="shared" si="601"/>
        <v>0.15302634224813996</v>
      </c>
      <c r="R1030" s="59">
        <f t="shared" si="601"/>
        <v>0.19043256997455471</v>
      </c>
      <c r="S1030" s="59">
        <f t="shared" si="601"/>
        <v>0.15368812365486206</v>
      </c>
      <c r="T1030" s="59">
        <f t="shared" si="601"/>
        <v>7.0056703859520758E-2</v>
      </c>
    </row>
    <row r="1031" spans="1:20" ht="86" thickBot="1" x14ac:dyDescent="0.25">
      <c r="A1031" s="16" t="s">
        <v>21</v>
      </c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>
        <f t="shared" ref="L1031:T1031" si="602">(L1028-B1028)/B1028</f>
        <v>6.716738197424893E-2</v>
      </c>
      <c r="M1031" s="59">
        <f t="shared" si="602"/>
        <v>5.3619302949061663E-2</v>
      </c>
      <c r="N1031" s="59">
        <f t="shared" si="602"/>
        <v>0.11278031787502721</v>
      </c>
      <c r="O1031" s="59">
        <f t="shared" si="602"/>
        <v>0.21165780141843971</v>
      </c>
      <c r="P1031" s="59">
        <f t="shared" si="602"/>
        <v>0.25129943502824859</v>
      </c>
      <c r="Q1031" s="59">
        <f t="shared" si="602"/>
        <v>0.25388147824185436</v>
      </c>
      <c r="R1031" s="59">
        <f t="shared" si="602"/>
        <v>0.26197669400086321</v>
      </c>
      <c r="S1031" s="59">
        <f t="shared" si="602"/>
        <v>0.24701279475520779</v>
      </c>
      <c r="T1031" s="59">
        <f t="shared" si="602"/>
        <v>0.21495327102803738</v>
      </c>
    </row>
    <row r="1032" spans="1:20" ht="52" thickBot="1" x14ac:dyDescent="0.25">
      <c r="A1032" s="16" t="s">
        <v>22</v>
      </c>
      <c r="B1032" s="59" t="e">
        <f>B1024/B1028</f>
        <v>#VALUE!</v>
      </c>
      <c r="C1032" s="59">
        <f>C1024/C1028</f>
        <v>4.5361930294906164E-2</v>
      </c>
      <c r="D1032" s="59">
        <f>D1024/D1028</f>
        <v>5.1709122577835838E-2</v>
      </c>
      <c r="E1032" s="59">
        <f>E1024/E1028</f>
        <v>6.0394503546099293E-2</v>
      </c>
      <c r="F1032" s="59">
        <f>F1024/F1028</f>
        <v>6.8022598870056503E-2</v>
      </c>
      <c r="G1032" s="59">
        <f t="shared" ref="G1032:M1032" si="603">G1024/G1028</f>
        <v>7.1725344412858077E-2</v>
      </c>
      <c r="H1032" s="59">
        <f t="shared" si="603"/>
        <v>8.0599913681484683E-2</v>
      </c>
      <c r="I1032" s="59">
        <f t="shared" si="603"/>
        <v>8.9457544675901446E-2</v>
      </c>
      <c r="J1032" s="59">
        <f t="shared" si="603"/>
        <v>9.5638629283489096E-2</v>
      </c>
      <c r="K1032" s="59">
        <f t="shared" si="603"/>
        <v>9.9668774465522428E-2</v>
      </c>
      <c r="L1032" s="59">
        <f t="shared" si="603"/>
        <v>0.10365976271868088</v>
      </c>
      <c r="M1032" s="59">
        <f t="shared" si="603"/>
        <v>0.11440203562340967</v>
      </c>
      <c r="N1032" s="59">
        <f t="shared" ref="N1032:O1032" si="604">N1024/N1028</f>
        <v>0.12101350029348464</v>
      </c>
      <c r="O1032" s="59">
        <f t="shared" si="604"/>
        <v>0.11688311688311688</v>
      </c>
      <c r="P1032" s="59">
        <f t="shared" ref="P1032:Q1032" si="605">P1024/P1028</f>
        <v>0.12506772620552645</v>
      </c>
      <c r="Q1032" s="59">
        <f t="shared" si="605"/>
        <v>0.12591559121032439</v>
      </c>
      <c r="R1032" s="59">
        <f t="shared" ref="R1032:S1032" si="606">R1024/R1028</f>
        <v>0.12927496580027359</v>
      </c>
      <c r="S1032" s="59">
        <f t="shared" si="606"/>
        <v>0.13168828966335963</v>
      </c>
      <c r="T1032" s="59">
        <f t="shared" ref="T1032" si="607">T1024/T1028</f>
        <v>0.13324786324786325</v>
      </c>
    </row>
    <row r="1033" spans="1:20" ht="69" thickBot="1" x14ac:dyDescent="0.25">
      <c r="A1033" s="16" t="s">
        <v>23</v>
      </c>
      <c r="B1033" s="59"/>
      <c r="C1033" s="59" t="e">
        <f t="shared" ref="C1033:K1033" si="608">(C1032-B1032)</f>
        <v>#VALUE!</v>
      </c>
      <c r="D1033" s="59">
        <f t="shared" si="608"/>
        <v>6.3471922829296742E-3</v>
      </c>
      <c r="E1033" s="59">
        <f t="shared" si="608"/>
        <v>8.685380968263455E-3</v>
      </c>
      <c r="F1033" s="59">
        <f t="shared" si="608"/>
        <v>7.6280953239572097E-3</v>
      </c>
      <c r="G1033" s="59">
        <f t="shared" si="608"/>
        <v>3.7027455428015749E-3</v>
      </c>
      <c r="H1033" s="59">
        <f t="shared" si="608"/>
        <v>8.8745692686266059E-3</v>
      </c>
      <c r="I1033" s="59">
        <f t="shared" si="608"/>
        <v>8.8576309944167625E-3</v>
      </c>
      <c r="J1033" s="59">
        <f t="shared" si="608"/>
        <v>6.1810846075876502E-3</v>
      </c>
      <c r="K1033" s="59">
        <f t="shared" si="608"/>
        <v>4.0301451820333317E-3</v>
      </c>
      <c r="L1033" s="59">
        <f t="shared" ref="L1033:T1033" si="609">(L1032-K1032)</f>
        <v>3.9909882531584534E-3</v>
      </c>
      <c r="M1033" s="59">
        <f t="shared" si="609"/>
        <v>1.0742272904728789E-2</v>
      </c>
      <c r="N1033" s="59">
        <f t="shared" si="609"/>
        <v>6.6114646700749652E-3</v>
      </c>
      <c r="O1033" s="59">
        <f t="shared" si="609"/>
        <v>-4.130383410367755E-3</v>
      </c>
      <c r="P1033" s="59">
        <f t="shared" si="609"/>
        <v>8.1846093224095667E-3</v>
      </c>
      <c r="Q1033" s="59">
        <f t="shared" si="609"/>
        <v>8.4786500479794302E-4</v>
      </c>
      <c r="R1033" s="59">
        <f t="shared" si="609"/>
        <v>3.3593745899491989E-3</v>
      </c>
      <c r="S1033" s="59">
        <f t="shared" si="609"/>
        <v>2.4133238630860421E-3</v>
      </c>
      <c r="T1033" s="59">
        <f t="shared" si="609"/>
        <v>1.5595735845036207E-3</v>
      </c>
    </row>
    <row r="1034" spans="1:20" ht="69" thickBot="1" x14ac:dyDescent="0.25">
      <c r="A1034" s="16" t="s">
        <v>24</v>
      </c>
      <c r="B1034" s="59"/>
      <c r="C1034" s="59"/>
      <c r="D1034" s="59"/>
      <c r="E1034" s="59"/>
      <c r="F1034" s="59"/>
      <c r="G1034" s="59" t="e">
        <f>G1032-B1032</f>
        <v>#VALUE!</v>
      </c>
      <c r="H1034" s="59">
        <f t="shared" ref="H1034:K1034" si="610">H1032-C1032</f>
        <v>3.523798338657852E-2</v>
      </c>
      <c r="I1034" s="59">
        <f t="shared" si="610"/>
        <v>3.7748422098065608E-2</v>
      </c>
      <c r="J1034" s="59">
        <f t="shared" si="610"/>
        <v>3.5244125737389803E-2</v>
      </c>
      <c r="K1034" s="59">
        <f t="shared" si="610"/>
        <v>3.1646175595465925E-2</v>
      </c>
      <c r="L1034" s="59">
        <f t="shared" ref="L1034:T1034" si="611">L1032-G1032</f>
        <v>3.1934418305822804E-2</v>
      </c>
      <c r="M1034" s="59">
        <f t="shared" si="611"/>
        <v>3.3802121941924987E-2</v>
      </c>
      <c r="N1034" s="59">
        <f t="shared" si="611"/>
        <v>3.155595561758319E-2</v>
      </c>
      <c r="O1034" s="59">
        <f t="shared" si="611"/>
        <v>2.1244487599627784E-2</v>
      </c>
      <c r="P1034" s="59">
        <f t="shared" si="611"/>
        <v>2.5398951740004019E-2</v>
      </c>
      <c r="Q1034" s="59">
        <f t="shared" si="611"/>
        <v>2.2255828491643509E-2</v>
      </c>
      <c r="R1034" s="59">
        <f t="shared" si="611"/>
        <v>1.4872930176863919E-2</v>
      </c>
      <c r="S1034" s="59">
        <f t="shared" si="611"/>
        <v>1.0674789369874996E-2</v>
      </c>
      <c r="T1034" s="59">
        <f t="shared" si="611"/>
        <v>1.6364746364746371E-2</v>
      </c>
    </row>
    <row r="1035" spans="1:20" ht="69" thickBot="1" x14ac:dyDescent="0.25">
      <c r="A1035" s="16" t="s">
        <v>25</v>
      </c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 t="e">
        <f t="shared" ref="L1035:T1035" si="612">L1032-B1032</f>
        <v>#VALUE!</v>
      </c>
      <c r="M1035" s="59">
        <f t="shared" si="612"/>
        <v>6.9040105328503507E-2</v>
      </c>
      <c r="N1035" s="59">
        <f t="shared" si="612"/>
        <v>6.9304377715648791E-2</v>
      </c>
      <c r="O1035" s="59">
        <f t="shared" si="612"/>
        <v>5.6488613337017587E-2</v>
      </c>
      <c r="P1035" s="59">
        <f t="shared" si="612"/>
        <v>5.7045127335469945E-2</v>
      </c>
      <c r="Q1035" s="59">
        <f t="shared" si="612"/>
        <v>5.4190246797466313E-2</v>
      </c>
      <c r="R1035" s="59">
        <f t="shared" si="612"/>
        <v>4.8675052118788906E-2</v>
      </c>
      <c r="S1035" s="59">
        <f t="shared" si="612"/>
        <v>4.2230744987458185E-2</v>
      </c>
      <c r="T1035" s="59">
        <f t="shared" si="612"/>
        <v>3.7609233964374156E-2</v>
      </c>
    </row>
    <row r="1039" spans="1:20" ht="16" x14ac:dyDescent="0.2">
      <c r="A1039" s="40" t="s">
        <v>96</v>
      </c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2"/>
      <c r="N1039" s="42"/>
    </row>
    <row r="1040" spans="1:20" ht="17" thickBo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20" ht="18" thickBot="1" x14ac:dyDescent="0.25">
      <c r="A1041" s="10"/>
      <c r="B1041" s="10" t="s">
        <v>0</v>
      </c>
      <c r="C1041" s="10" t="s">
        <v>1</v>
      </c>
      <c r="D1041" s="10" t="s">
        <v>2</v>
      </c>
      <c r="E1041" s="10" t="s">
        <v>3</v>
      </c>
      <c r="F1041" s="10" t="s">
        <v>4</v>
      </c>
      <c r="G1041" s="10" t="s">
        <v>5</v>
      </c>
      <c r="H1041" s="10" t="s">
        <v>6</v>
      </c>
      <c r="I1041" s="10" t="s">
        <v>7</v>
      </c>
      <c r="J1041" s="10" t="s">
        <v>8</v>
      </c>
      <c r="K1041" s="10" t="s">
        <v>9</v>
      </c>
      <c r="L1041" s="10" t="s">
        <v>10</v>
      </c>
      <c r="M1041" s="10" t="s">
        <v>30</v>
      </c>
      <c r="N1041" s="10" t="s">
        <v>36</v>
      </c>
      <c r="O1041" s="10" t="s">
        <v>39</v>
      </c>
      <c r="P1041" s="10" t="s">
        <v>40</v>
      </c>
      <c r="Q1041" s="10" t="s">
        <v>41</v>
      </c>
      <c r="R1041" s="10" t="s">
        <v>42</v>
      </c>
      <c r="S1041" s="10" t="s">
        <v>43</v>
      </c>
      <c r="T1041" s="10" t="s">
        <v>46</v>
      </c>
    </row>
    <row r="1042" spans="1:20" ht="18" thickBot="1" x14ac:dyDescent="0.25">
      <c r="A1042" s="5" t="s">
        <v>11</v>
      </c>
      <c r="B1042" s="46">
        <v>75</v>
      </c>
      <c r="C1042" s="46">
        <v>77</v>
      </c>
      <c r="D1042" s="46">
        <v>84</v>
      </c>
      <c r="E1042" s="46">
        <v>90</v>
      </c>
      <c r="F1042" s="55">
        <v>78</v>
      </c>
      <c r="G1042" s="55">
        <v>82</v>
      </c>
      <c r="H1042" s="55">
        <v>80</v>
      </c>
      <c r="I1042" s="55">
        <v>71</v>
      </c>
      <c r="J1042" s="55">
        <v>95</v>
      </c>
      <c r="K1042" s="55">
        <v>89</v>
      </c>
      <c r="L1042" s="55">
        <v>90</v>
      </c>
      <c r="M1042" s="55">
        <v>90</v>
      </c>
      <c r="N1042" s="55">
        <v>92</v>
      </c>
      <c r="O1042" s="55">
        <v>91</v>
      </c>
      <c r="P1042" s="55">
        <v>107</v>
      </c>
      <c r="Q1042" s="55">
        <v>111</v>
      </c>
      <c r="R1042" s="55">
        <v>106</v>
      </c>
      <c r="S1042" s="55">
        <v>88</v>
      </c>
      <c r="T1042" s="103">
        <v>95</v>
      </c>
    </row>
    <row r="1043" spans="1:20" ht="17" thickBot="1" x14ac:dyDescent="0.25">
      <c r="A1043" s="5">
        <v>1</v>
      </c>
      <c r="B1043" s="46">
        <v>88</v>
      </c>
      <c r="C1043" s="46">
        <v>74</v>
      </c>
      <c r="D1043" s="46">
        <v>84</v>
      </c>
      <c r="E1043" s="46">
        <v>89</v>
      </c>
      <c r="F1043" s="55">
        <v>91</v>
      </c>
      <c r="G1043" s="55">
        <v>76</v>
      </c>
      <c r="H1043" s="55">
        <v>84</v>
      </c>
      <c r="I1043" s="55">
        <v>85</v>
      </c>
      <c r="J1043" s="55">
        <v>78</v>
      </c>
      <c r="K1043" s="55">
        <v>93</v>
      </c>
      <c r="L1043" s="55">
        <v>87</v>
      </c>
      <c r="M1043" s="55">
        <v>91</v>
      </c>
      <c r="N1043" s="55">
        <v>97</v>
      </c>
      <c r="O1043" s="55">
        <v>84</v>
      </c>
      <c r="P1043" s="55">
        <v>93</v>
      </c>
      <c r="Q1043" s="101">
        <v>102</v>
      </c>
      <c r="R1043" s="101">
        <v>110</v>
      </c>
      <c r="S1043" s="101">
        <v>105</v>
      </c>
      <c r="T1043" s="101">
        <v>91</v>
      </c>
    </row>
    <row r="1044" spans="1:20" ht="17" thickBot="1" x14ac:dyDescent="0.25">
      <c r="A1044" s="5">
        <v>2</v>
      </c>
      <c r="B1044" s="46">
        <v>80</v>
      </c>
      <c r="C1044" s="46">
        <v>85</v>
      </c>
      <c r="D1044" s="46">
        <v>74</v>
      </c>
      <c r="E1044" s="46">
        <v>77</v>
      </c>
      <c r="F1044" s="55">
        <v>86</v>
      </c>
      <c r="G1044" s="55">
        <v>86</v>
      </c>
      <c r="H1044" s="55">
        <v>75</v>
      </c>
      <c r="I1044" s="55">
        <v>80</v>
      </c>
      <c r="J1044" s="55">
        <v>84</v>
      </c>
      <c r="K1044" s="55">
        <v>74</v>
      </c>
      <c r="L1044" s="55">
        <v>96</v>
      </c>
      <c r="M1044" s="55">
        <v>89</v>
      </c>
      <c r="N1044" s="55">
        <v>85</v>
      </c>
      <c r="O1044" s="55">
        <v>91</v>
      </c>
      <c r="P1044" s="55">
        <v>83</v>
      </c>
      <c r="Q1044" s="101">
        <v>88</v>
      </c>
      <c r="R1044" s="101">
        <v>96</v>
      </c>
      <c r="S1044" s="101">
        <v>107</v>
      </c>
      <c r="T1044" s="101">
        <v>102</v>
      </c>
    </row>
    <row r="1045" spans="1:20" ht="17" thickBot="1" x14ac:dyDescent="0.25">
      <c r="A1045" s="5">
        <v>3</v>
      </c>
      <c r="B1045" s="46">
        <v>60</v>
      </c>
      <c r="C1045" s="46">
        <v>78</v>
      </c>
      <c r="D1045" s="46">
        <v>87</v>
      </c>
      <c r="E1045" s="46">
        <v>71</v>
      </c>
      <c r="F1045" s="55">
        <v>74</v>
      </c>
      <c r="G1045" s="55">
        <v>84</v>
      </c>
      <c r="H1045" s="55">
        <v>87</v>
      </c>
      <c r="I1045" s="55">
        <v>74</v>
      </c>
      <c r="J1045" s="55">
        <v>73</v>
      </c>
      <c r="K1045" s="55">
        <v>81</v>
      </c>
      <c r="L1045" s="55">
        <v>72</v>
      </c>
      <c r="M1045" s="55">
        <v>96</v>
      </c>
      <c r="N1045" s="55">
        <v>83</v>
      </c>
      <c r="O1045" s="55">
        <v>77</v>
      </c>
      <c r="P1045" s="55">
        <v>87</v>
      </c>
      <c r="Q1045" s="101">
        <v>81</v>
      </c>
      <c r="R1045" s="101">
        <v>79</v>
      </c>
      <c r="S1045" s="101">
        <v>88</v>
      </c>
      <c r="T1045" s="101">
        <v>106</v>
      </c>
    </row>
    <row r="1046" spans="1:20" ht="17" thickBot="1" x14ac:dyDescent="0.25">
      <c r="A1046" s="5">
        <v>4</v>
      </c>
      <c r="B1046" s="46">
        <v>64</v>
      </c>
      <c r="C1046" s="46">
        <v>57</v>
      </c>
      <c r="D1046" s="46">
        <v>74</v>
      </c>
      <c r="E1046" s="46">
        <v>83</v>
      </c>
      <c r="F1046" s="55">
        <v>74</v>
      </c>
      <c r="G1046" s="55">
        <v>73</v>
      </c>
      <c r="H1046" s="55">
        <v>83</v>
      </c>
      <c r="I1046" s="55">
        <v>86</v>
      </c>
      <c r="J1046" s="55">
        <v>71</v>
      </c>
      <c r="K1046" s="55">
        <v>72</v>
      </c>
      <c r="L1046" s="55">
        <v>82</v>
      </c>
      <c r="M1046" s="55">
        <v>71</v>
      </c>
      <c r="N1046" s="55">
        <v>93</v>
      </c>
      <c r="O1046" s="55">
        <v>80</v>
      </c>
      <c r="P1046" s="55">
        <v>76</v>
      </c>
      <c r="Q1046" s="101">
        <v>81</v>
      </c>
      <c r="R1046" s="101">
        <v>80</v>
      </c>
      <c r="S1046" s="101">
        <v>79</v>
      </c>
      <c r="T1046" s="101">
        <v>82</v>
      </c>
    </row>
    <row r="1047" spans="1:20" ht="17" thickBot="1" x14ac:dyDescent="0.25">
      <c r="A1047" s="5">
        <v>5</v>
      </c>
      <c r="B1047" s="46">
        <v>65</v>
      </c>
      <c r="C1047" s="46">
        <v>61</v>
      </c>
      <c r="D1047" s="46">
        <v>59</v>
      </c>
      <c r="E1047" s="46">
        <v>64</v>
      </c>
      <c r="F1047" s="55">
        <v>82</v>
      </c>
      <c r="G1047" s="55">
        <v>71</v>
      </c>
      <c r="H1047" s="55">
        <v>72</v>
      </c>
      <c r="I1047" s="55">
        <v>81</v>
      </c>
      <c r="J1047" s="55">
        <v>87</v>
      </c>
      <c r="K1047" s="55">
        <v>65</v>
      </c>
      <c r="L1047" s="55">
        <v>73</v>
      </c>
      <c r="M1047" s="55">
        <v>76</v>
      </c>
      <c r="N1047" s="55">
        <v>68</v>
      </c>
      <c r="O1047" s="55">
        <v>91</v>
      </c>
      <c r="P1047" s="55">
        <v>72</v>
      </c>
      <c r="Q1047" s="101">
        <v>71</v>
      </c>
      <c r="R1047" s="101">
        <v>80</v>
      </c>
      <c r="S1047" s="101">
        <v>76</v>
      </c>
      <c r="T1047" s="101">
        <v>74</v>
      </c>
    </row>
    <row r="1048" spans="1:20" ht="17" thickBot="1" x14ac:dyDescent="0.25">
      <c r="A1048" s="5">
        <v>6</v>
      </c>
      <c r="B1048" s="46">
        <v>48</v>
      </c>
      <c r="C1048" s="46">
        <v>64</v>
      </c>
      <c r="D1048" s="46">
        <v>59</v>
      </c>
      <c r="E1048" s="46">
        <v>56</v>
      </c>
      <c r="F1048" s="55">
        <v>59</v>
      </c>
      <c r="G1048" s="55">
        <v>79</v>
      </c>
      <c r="H1048" s="55">
        <v>65</v>
      </c>
      <c r="I1048" s="55">
        <v>71</v>
      </c>
      <c r="J1048" s="55">
        <v>79</v>
      </c>
      <c r="K1048" s="55">
        <v>86</v>
      </c>
      <c r="L1048" s="55">
        <v>59</v>
      </c>
      <c r="M1048" s="55">
        <v>71</v>
      </c>
      <c r="N1048" s="55">
        <v>77</v>
      </c>
      <c r="O1048" s="55">
        <v>65</v>
      </c>
      <c r="P1048" s="55">
        <v>79</v>
      </c>
      <c r="Q1048" s="101">
        <v>68</v>
      </c>
      <c r="R1048" s="101">
        <v>64</v>
      </c>
      <c r="S1048" s="101">
        <v>77</v>
      </c>
      <c r="T1048" s="101">
        <v>66</v>
      </c>
    </row>
    <row r="1049" spans="1:20" ht="17" thickBot="1" x14ac:dyDescent="0.25">
      <c r="A1049" s="5">
        <v>7</v>
      </c>
      <c r="B1049" s="46">
        <v>61</v>
      </c>
      <c r="C1049" s="46">
        <v>45</v>
      </c>
      <c r="D1049" s="46">
        <v>64</v>
      </c>
      <c r="E1049" s="46">
        <v>58</v>
      </c>
      <c r="F1049" s="55">
        <v>59</v>
      </c>
      <c r="G1049" s="55">
        <v>56</v>
      </c>
      <c r="H1049" s="55">
        <v>78</v>
      </c>
      <c r="I1049" s="55">
        <v>63</v>
      </c>
      <c r="J1049" s="55">
        <v>70</v>
      </c>
      <c r="K1049" s="55">
        <v>78</v>
      </c>
      <c r="L1049" s="55">
        <v>87</v>
      </c>
      <c r="M1049" s="55">
        <v>60</v>
      </c>
      <c r="N1049" s="55">
        <v>66</v>
      </c>
      <c r="O1049" s="55">
        <v>79</v>
      </c>
      <c r="P1049" s="55">
        <v>65</v>
      </c>
      <c r="Q1049" s="101">
        <v>78</v>
      </c>
      <c r="R1049" s="101">
        <v>71</v>
      </c>
      <c r="S1049" s="101">
        <v>64</v>
      </c>
      <c r="T1049" s="101">
        <v>75</v>
      </c>
    </row>
    <row r="1050" spans="1:20" ht="17" thickBot="1" x14ac:dyDescent="0.25">
      <c r="A1050" s="5">
        <v>8</v>
      </c>
      <c r="B1050" s="46">
        <v>45</v>
      </c>
      <c r="C1050" s="46">
        <v>61</v>
      </c>
      <c r="D1050" s="46">
        <v>45</v>
      </c>
      <c r="E1050" s="46">
        <v>59</v>
      </c>
      <c r="F1050" s="55">
        <v>54</v>
      </c>
      <c r="G1050" s="55">
        <v>56</v>
      </c>
      <c r="H1050" s="55">
        <v>57</v>
      </c>
      <c r="I1050" s="55">
        <v>81</v>
      </c>
      <c r="J1050" s="55">
        <v>52</v>
      </c>
      <c r="K1050" s="55">
        <v>69</v>
      </c>
      <c r="L1050" s="55">
        <v>74</v>
      </c>
      <c r="M1050" s="55">
        <v>85</v>
      </c>
      <c r="N1050" s="55">
        <v>58</v>
      </c>
      <c r="O1050" s="55">
        <v>64</v>
      </c>
      <c r="P1050" s="55">
        <v>77</v>
      </c>
      <c r="Q1050" s="101">
        <v>65</v>
      </c>
      <c r="R1050" s="101">
        <v>74</v>
      </c>
      <c r="S1050" s="101">
        <v>67</v>
      </c>
      <c r="T1050" s="101">
        <v>64</v>
      </c>
    </row>
    <row r="1051" spans="1:20" ht="17" thickBot="1" x14ac:dyDescent="0.25">
      <c r="A1051" s="5">
        <v>9</v>
      </c>
      <c r="B1051" s="46">
        <v>52</v>
      </c>
      <c r="C1051" s="46">
        <v>41</v>
      </c>
      <c r="D1051" s="46">
        <v>50</v>
      </c>
      <c r="E1051" s="46">
        <v>48</v>
      </c>
      <c r="F1051" s="55">
        <v>53</v>
      </c>
      <c r="G1051" s="55">
        <v>49</v>
      </c>
      <c r="H1051" s="55">
        <v>53</v>
      </c>
      <c r="I1051" s="55">
        <v>54</v>
      </c>
      <c r="J1051" s="55">
        <v>72</v>
      </c>
      <c r="K1051" s="55">
        <v>60</v>
      </c>
      <c r="L1051" s="55">
        <v>58</v>
      </c>
      <c r="M1051" s="55">
        <v>62</v>
      </c>
      <c r="N1051" s="55">
        <v>71</v>
      </c>
      <c r="O1051" s="55">
        <v>51</v>
      </c>
      <c r="P1051" s="55">
        <v>59</v>
      </c>
      <c r="Q1051" s="101">
        <v>64</v>
      </c>
      <c r="R1051" s="101">
        <v>57</v>
      </c>
      <c r="S1051" s="101">
        <v>61</v>
      </c>
      <c r="T1051" s="101">
        <v>67</v>
      </c>
    </row>
    <row r="1052" spans="1:20" ht="17" thickBot="1" x14ac:dyDescent="0.25">
      <c r="A1052" s="5">
        <v>10</v>
      </c>
      <c r="B1052" s="46">
        <v>44</v>
      </c>
      <c r="C1052" s="46">
        <v>50</v>
      </c>
      <c r="D1052" s="46">
        <v>38</v>
      </c>
      <c r="E1052" s="46">
        <v>49</v>
      </c>
      <c r="F1052" s="55">
        <v>45</v>
      </c>
      <c r="G1052" s="55">
        <v>52</v>
      </c>
      <c r="H1052" s="55">
        <v>42</v>
      </c>
      <c r="I1052" s="55">
        <v>54</v>
      </c>
      <c r="J1052" s="55">
        <v>56</v>
      </c>
      <c r="K1052" s="55">
        <v>63</v>
      </c>
      <c r="L1052" s="55">
        <v>57</v>
      </c>
      <c r="M1052" s="55">
        <v>59</v>
      </c>
      <c r="N1052" s="55">
        <v>60</v>
      </c>
      <c r="O1052" s="55">
        <v>68</v>
      </c>
      <c r="P1052" s="55">
        <v>52</v>
      </c>
      <c r="Q1052" s="101">
        <v>55</v>
      </c>
      <c r="R1052" s="101">
        <v>55</v>
      </c>
      <c r="S1052" s="101">
        <v>53</v>
      </c>
      <c r="T1052" s="101">
        <v>56</v>
      </c>
    </row>
    <row r="1053" spans="1:20" ht="17" thickBot="1" x14ac:dyDescent="0.25">
      <c r="A1053" s="5">
        <v>11</v>
      </c>
      <c r="B1053" s="46">
        <v>51</v>
      </c>
      <c r="C1053" s="46">
        <v>49</v>
      </c>
      <c r="D1053" s="46">
        <v>51</v>
      </c>
      <c r="E1053" s="46">
        <v>34</v>
      </c>
      <c r="F1053" s="55">
        <v>44</v>
      </c>
      <c r="G1053" s="55">
        <v>42</v>
      </c>
      <c r="H1053" s="55">
        <v>51</v>
      </c>
      <c r="I1053" s="55">
        <v>40</v>
      </c>
      <c r="J1053" s="55">
        <v>54</v>
      </c>
      <c r="K1053" s="55">
        <v>53</v>
      </c>
      <c r="L1053" s="55">
        <v>60</v>
      </c>
      <c r="M1053" s="55">
        <v>53</v>
      </c>
      <c r="N1053" s="55">
        <v>54</v>
      </c>
      <c r="O1053" s="55">
        <v>55</v>
      </c>
      <c r="P1053" s="55">
        <v>62</v>
      </c>
      <c r="Q1053" s="101">
        <v>52</v>
      </c>
      <c r="R1053" s="101">
        <v>55</v>
      </c>
      <c r="S1053" s="101">
        <v>43</v>
      </c>
      <c r="T1053" s="101">
        <v>47</v>
      </c>
    </row>
    <row r="1054" spans="1:20" ht="18" thickBot="1" x14ac:dyDescent="0.25">
      <c r="A1054" s="5">
        <v>12</v>
      </c>
      <c r="B1054" s="46">
        <v>35</v>
      </c>
      <c r="C1054" s="46">
        <v>48</v>
      </c>
      <c r="D1054" s="46">
        <v>42</v>
      </c>
      <c r="E1054" s="46">
        <v>44</v>
      </c>
      <c r="F1054" s="55">
        <v>31</v>
      </c>
      <c r="G1054" s="55">
        <v>42</v>
      </c>
      <c r="H1054" s="55">
        <v>41</v>
      </c>
      <c r="I1054" s="55">
        <v>52</v>
      </c>
      <c r="J1054" s="55">
        <v>39</v>
      </c>
      <c r="K1054" s="55">
        <v>22</v>
      </c>
      <c r="L1054" s="55" t="s">
        <v>27</v>
      </c>
      <c r="M1054" s="55" t="s">
        <v>27</v>
      </c>
      <c r="N1054" s="55" t="s">
        <v>27</v>
      </c>
      <c r="O1054" s="55" t="s">
        <v>27</v>
      </c>
      <c r="P1054" s="55" t="s">
        <v>27</v>
      </c>
      <c r="Q1054" s="101">
        <v>54</v>
      </c>
      <c r="R1054" s="101">
        <v>50</v>
      </c>
      <c r="S1054" s="101">
        <v>56</v>
      </c>
      <c r="T1054" s="101">
        <v>42</v>
      </c>
    </row>
    <row r="1055" spans="1:20" ht="18" thickBot="1" x14ac:dyDescent="0.25">
      <c r="A1055" s="5" t="s">
        <v>13</v>
      </c>
      <c r="B1055" s="46"/>
      <c r="C1055" s="46"/>
      <c r="D1055" s="46"/>
      <c r="E1055" s="4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103"/>
    </row>
    <row r="1056" spans="1:20" ht="35" thickBot="1" x14ac:dyDescent="0.25">
      <c r="A1056" s="16" t="s">
        <v>14</v>
      </c>
      <c r="B1056" s="58">
        <f>SUM(B1042:B1054)</f>
        <v>768</v>
      </c>
      <c r="C1056" s="58">
        <f>SUM(C1042:C1054)</f>
        <v>790</v>
      </c>
      <c r="D1056" s="58">
        <f>SUM(D1042:D1054)</f>
        <v>811</v>
      </c>
      <c r="E1056" s="58">
        <f>SUM(E1042:E1054)</f>
        <v>822</v>
      </c>
      <c r="F1056" s="58">
        <f t="shared" ref="F1056:J1056" si="613">SUM(F1042:F1054)</f>
        <v>830</v>
      </c>
      <c r="G1056" s="58">
        <f t="shared" si="613"/>
        <v>848</v>
      </c>
      <c r="H1056" s="58">
        <f t="shared" si="613"/>
        <v>868</v>
      </c>
      <c r="I1056" s="58">
        <f t="shared" si="613"/>
        <v>892</v>
      </c>
      <c r="J1056" s="58">
        <f t="shared" si="613"/>
        <v>910</v>
      </c>
      <c r="K1056" s="58">
        <f>SUM(K1042:K1054)</f>
        <v>905</v>
      </c>
      <c r="L1056" s="58">
        <f>SUM(L1042:L1055)</f>
        <v>895</v>
      </c>
      <c r="M1056" s="58">
        <f t="shared" ref="M1056" si="614">SUM(M1042:M1054)</f>
        <v>903</v>
      </c>
      <c r="N1056" s="58">
        <f t="shared" ref="N1056" si="615">SUM(N1042:N1055)</f>
        <v>904</v>
      </c>
      <c r="O1056" s="58">
        <f t="shared" ref="O1056" si="616">SUM(O1042:O1054)</f>
        <v>896</v>
      </c>
      <c r="P1056" s="58">
        <f t="shared" ref="P1056" si="617">SUM(P1042:P1055)</f>
        <v>912</v>
      </c>
      <c r="Q1056" s="58">
        <f t="shared" ref="Q1056" si="618">SUM(Q1042:Q1054)</f>
        <v>970</v>
      </c>
      <c r="R1056" s="58">
        <f t="shared" ref="R1056:S1056" si="619">SUM(R1042:R1055)</f>
        <v>977</v>
      </c>
      <c r="S1056" s="58">
        <f t="shared" si="619"/>
        <v>964</v>
      </c>
      <c r="T1056" s="105">
        <f>SUM(T1042:T1054)</f>
        <v>967</v>
      </c>
    </row>
    <row r="1057" spans="1:20" ht="52" thickBot="1" x14ac:dyDescent="0.25">
      <c r="A1057" s="16" t="s">
        <v>28</v>
      </c>
      <c r="B1057" s="48"/>
      <c r="C1057" s="59">
        <f>((C1056-B1056)/B1056)</f>
        <v>2.8645833333333332E-2</v>
      </c>
      <c r="D1057" s="59">
        <f>((D1056-C1056)/C1056)</f>
        <v>2.6582278481012658E-2</v>
      </c>
      <c r="E1057" s="59">
        <f>((E1056-D1056)/D1056)</f>
        <v>1.3563501849568433E-2</v>
      </c>
      <c r="F1057" s="59">
        <f>((F1056-E1056)/E1056)</f>
        <v>9.7323600973236012E-3</v>
      </c>
      <c r="G1057" s="59">
        <f t="shared" ref="G1057:T1057" si="620">((G1056-F1056)/F1056)</f>
        <v>2.1686746987951807E-2</v>
      </c>
      <c r="H1057" s="59">
        <f t="shared" si="620"/>
        <v>2.358490566037736E-2</v>
      </c>
      <c r="I1057" s="59">
        <f t="shared" si="620"/>
        <v>2.7649769585253458E-2</v>
      </c>
      <c r="J1057" s="59">
        <f t="shared" si="620"/>
        <v>2.0179372197309416E-2</v>
      </c>
      <c r="K1057" s="59">
        <f t="shared" si="620"/>
        <v>-5.4945054945054949E-3</v>
      </c>
      <c r="L1057" s="59">
        <f t="shared" si="620"/>
        <v>-1.1049723756906077E-2</v>
      </c>
      <c r="M1057" s="59">
        <f t="shared" si="620"/>
        <v>8.9385474860335188E-3</v>
      </c>
      <c r="N1057" s="59">
        <f t="shared" si="620"/>
        <v>1.1074197120708748E-3</v>
      </c>
      <c r="O1057" s="59">
        <f t="shared" si="620"/>
        <v>-8.8495575221238937E-3</v>
      </c>
      <c r="P1057" s="59">
        <f t="shared" si="620"/>
        <v>1.7857142857142856E-2</v>
      </c>
      <c r="Q1057" s="59">
        <f t="shared" si="620"/>
        <v>6.3596491228070179E-2</v>
      </c>
      <c r="R1057" s="59">
        <f t="shared" si="620"/>
        <v>7.2164948453608251E-3</v>
      </c>
      <c r="S1057" s="59">
        <f t="shared" si="620"/>
        <v>-1.3306038894575231E-2</v>
      </c>
      <c r="T1057" s="59">
        <f t="shared" si="620"/>
        <v>3.1120331950207467E-3</v>
      </c>
    </row>
    <row r="1058" spans="1:20" ht="69" thickBot="1" x14ac:dyDescent="0.25">
      <c r="A1058" s="16" t="s">
        <v>16</v>
      </c>
      <c r="B1058" s="59"/>
      <c r="C1058" s="59"/>
      <c r="D1058" s="59"/>
      <c r="E1058" s="59"/>
      <c r="F1058" s="59"/>
      <c r="G1058" s="59">
        <f t="shared" ref="G1058:T1058" si="621">(G1056-B1056)/B1056</f>
        <v>0.10416666666666667</v>
      </c>
      <c r="H1058" s="59">
        <f t="shared" si="621"/>
        <v>9.8734177215189872E-2</v>
      </c>
      <c r="I1058" s="59">
        <f t="shared" si="621"/>
        <v>9.98766954377312E-2</v>
      </c>
      <c r="J1058" s="59">
        <f t="shared" si="621"/>
        <v>0.1070559610705596</v>
      </c>
      <c r="K1058" s="59">
        <f t="shared" si="621"/>
        <v>9.036144578313253E-2</v>
      </c>
      <c r="L1058" s="59">
        <f t="shared" si="621"/>
        <v>5.5424528301886794E-2</v>
      </c>
      <c r="M1058" s="59">
        <f t="shared" si="621"/>
        <v>4.0322580645161289E-2</v>
      </c>
      <c r="N1058" s="59">
        <f t="shared" si="621"/>
        <v>1.3452914798206279E-2</v>
      </c>
      <c r="O1058" s="59">
        <f t="shared" si="621"/>
        <v>-1.5384615384615385E-2</v>
      </c>
      <c r="P1058" s="59">
        <f t="shared" si="621"/>
        <v>7.7348066298342545E-3</v>
      </c>
      <c r="Q1058" s="59">
        <f t="shared" si="621"/>
        <v>8.3798882681564241E-2</v>
      </c>
      <c r="R1058" s="59">
        <f t="shared" si="621"/>
        <v>8.1949058693244745E-2</v>
      </c>
      <c r="S1058" s="59">
        <f t="shared" si="621"/>
        <v>6.637168141592921E-2</v>
      </c>
      <c r="T1058" s="59">
        <f t="shared" si="621"/>
        <v>7.9241071428571425E-2</v>
      </c>
    </row>
    <row r="1059" spans="1:20" ht="86" thickBot="1" x14ac:dyDescent="0.25">
      <c r="A1059" s="16" t="s">
        <v>17</v>
      </c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>
        <f t="shared" ref="L1059:T1059" si="622">(L1056-B1056)/B1056</f>
        <v>0.16536458333333334</v>
      </c>
      <c r="M1059" s="59">
        <f t="shared" si="622"/>
        <v>0.14303797468354432</v>
      </c>
      <c r="N1059" s="59">
        <f t="shared" si="622"/>
        <v>0.11467324290998766</v>
      </c>
      <c r="O1059" s="59">
        <f t="shared" si="622"/>
        <v>9.002433090024331E-2</v>
      </c>
      <c r="P1059" s="59">
        <f t="shared" si="622"/>
        <v>9.8795180722891562E-2</v>
      </c>
      <c r="Q1059" s="59">
        <f t="shared" si="622"/>
        <v>0.14386792452830188</v>
      </c>
      <c r="R1059" s="59">
        <f t="shared" si="622"/>
        <v>0.12557603686635946</v>
      </c>
      <c r="S1059" s="59">
        <f t="shared" si="622"/>
        <v>8.0717488789237665E-2</v>
      </c>
      <c r="T1059" s="59">
        <f t="shared" si="622"/>
        <v>6.2637362637362637E-2</v>
      </c>
    </row>
    <row r="1060" spans="1:20" ht="35" thickBot="1" x14ac:dyDescent="0.25">
      <c r="A1060" s="16" t="s">
        <v>18</v>
      </c>
      <c r="B1060" s="60">
        <v>9447</v>
      </c>
      <c r="C1060" s="60">
        <v>9367</v>
      </c>
      <c r="D1060" s="60">
        <v>9017</v>
      </c>
      <c r="E1060" s="60">
        <v>8425</v>
      </c>
      <c r="F1060" s="60">
        <v>8668</v>
      </c>
      <c r="G1060" s="29">
        <v>9144</v>
      </c>
      <c r="H1060" s="29">
        <v>9700</v>
      </c>
      <c r="I1060" s="29">
        <v>9713</v>
      </c>
      <c r="J1060" s="29">
        <v>10041</v>
      </c>
      <c r="K1060" s="29">
        <v>10228</v>
      </c>
      <c r="L1060" s="29">
        <v>9815</v>
      </c>
      <c r="M1060" s="29">
        <v>9185</v>
      </c>
      <c r="N1060" s="29">
        <v>8914</v>
      </c>
      <c r="O1060" s="29">
        <v>8155</v>
      </c>
      <c r="P1060" s="29">
        <v>8441</v>
      </c>
      <c r="Q1060" s="29">
        <v>8624</v>
      </c>
      <c r="R1060" s="29">
        <v>9007</v>
      </c>
      <c r="S1060" s="29">
        <v>8867</v>
      </c>
      <c r="T1060" s="29">
        <v>6757</v>
      </c>
    </row>
    <row r="1061" spans="1:20" ht="69" thickBot="1" x14ac:dyDescent="0.25">
      <c r="A1061" s="16" t="s">
        <v>19</v>
      </c>
      <c r="B1061" s="59"/>
      <c r="C1061" s="59">
        <f t="shared" ref="C1061:T1061" si="623">(C1060-B1060)/B1060</f>
        <v>-8.4682968138033235E-3</v>
      </c>
      <c r="D1061" s="59">
        <f t="shared" si="623"/>
        <v>-3.7365218319632756E-2</v>
      </c>
      <c r="E1061" s="59">
        <f t="shared" si="623"/>
        <v>-6.5653765110347123E-2</v>
      </c>
      <c r="F1061" s="59">
        <f t="shared" si="623"/>
        <v>2.884272997032641E-2</v>
      </c>
      <c r="G1061" s="59">
        <f t="shared" si="623"/>
        <v>5.4914628518689432E-2</v>
      </c>
      <c r="H1061" s="59">
        <f t="shared" si="623"/>
        <v>6.080489938757655E-2</v>
      </c>
      <c r="I1061" s="59">
        <f t="shared" si="623"/>
        <v>1.3402061855670104E-3</v>
      </c>
      <c r="J1061" s="59">
        <f t="shared" si="623"/>
        <v>3.3769175332029236E-2</v>
      </c>
      <c r="K1061" s="59">
        <f t="shared" si="623"/>
        <v>1.8623643063439898E-2</v>
      </c>
      <c r="L1061" s="59">
        <f t="shared" si="623"/>
        <v>-4.0379350801720768E-2</v>
      </c>
      <c r="M1061" s="59">
        <f t="shared" si="623"/>
        <v>-6.4187468160978089E-2</v>
      </c>
      <c r="N1061" s="59">
        <f t="shared" si="623"/>
        <v>-2.9504627109417529E-2</v>
      </c>
      <c r="O1061" s="59">
        <f t="shared" si="623"/>
        <v>-8.5146959838456354E-2</v>
      </c>
      <c r="P1061" s="59">
        <f t="shared" si="623"/>
        <v>3.507050889025138E-2</v>
      </c>
      <c r="Q1061" s="59">
        <f t="shared" si="623"/>
        <v>2.1679895746949413E-2</v>
      </c>
      <c r="R1061" s="59">
        <f t="shared" si="623"/>
        <v>4.4410946196660479E-2</v>
      </c>
      <c r="S1061" s="59">
        <f t="shared" si="623"/>
        <v>-1.554346619296103E-2</v>
      </c>
      <c r="T1061" s="59">
        <f t="shared" si="623"/>
        <v>-0.23796097891056728</v>
      </c>
    </row>
    <row r="1062" spans="1:20" ht="69" thickBot="1" x14ac:dyDescent="0.25">
      <c r="A1062" s="16" t="s">
        <v>20</v>
      </c>
      <c r="B1062" s="59"/>
      <c r="C1062" s="59"/>
      <c r="D1062" s="59"/>
      <c r="E1062" s="59"/>
      <c r="F1062" s="59"/>
      <c r="G1062" s="59">
        <f t="shared" ref="G1062:T1062" si="624">(G1060-B1060)/B1060</f>
        <v>-3.207367418228009E-2</v>
      </c>
      <c r="H1062" s="59">
        <f t="shared" si="624"/>
        <v>3.5550336286964877E-2</v>
      </c>
      <c r="I1062" s="59">
        <f t="shared" si="624"/>
        <v>7.7187534656759454E-2</v>
      </c>
      <c r="J1062" s="59">
        <f t="shared" si="624"/>
        <v>0.19181008902077151</v>
      </c>
      <c r="K1062" s="59">
        <f t="shared" si="624"/>
        <v>0.17997231195200739</v>
      </c>
      <c r="L1062" s="59">
        <f t="shared" si="624"/>
        <v>7.3381452318460189E-2</v>
      </c>
      <c r="M1062" s="59">
        <f t="shared" si="624"/>
        <v>-5.3092783505154638E-2</v>
      </c>
      <c r="N1062" s="59">
        <f t="shared" si="624"/>
        <v>-8.2260887470400501E-2</v>
      </c>
      <c r="O1062" s="59">
        <f t="shared" si="624"/>
        <v>-0.18782989742057565</v>
      </c>
      <c r="P1062" s="59">
        <f t="shared" si="624"/>
        <v>-0.17471646460696127</v>
      </c>
      <c r="Q1062" s="59">
        <f t="shared" si="624"/>
        <v>-0.12134488028527764</v>
      </c>
      <c r="R1062" s="59">
        <f t="shared" si="624"/>
        <v>-1.9379422972237343E-2</v>
      </c>
      <c r="S1062" s="59">
        <f t="shared" si="624"/>
        <v>-5.2726048911824093E-3</v>
      </c>
      <c r="T1062" s="59">
        <f t="shared" si="624"/>
        <v>-0.17142857142857143</v>
      </c>
    </row>
    <row r="1063" spans="1:20" ht="86" thickBot="1" x14ac:dyDescent="0.25">
      <c r="A1063" s="16" t="s">
        <v>21</v>
      </c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>
        <f t="shared" ref="L1063:T1063" si="625">(L1060-B1060)/B1060</f>
        <v>3.8954165343495287E-2</v>
      </c>
      <c r="M1063" s="59">
        <f t="shared" si="625"/>
        <v>-1.9429913526209031E-2</v>
      </c>
      <c r="N1063" s="59">
        <f t="shared" si="625"/>
        <v>-1.1422867916158368E-2</v>
      </c>
      <c r="O1063" s="59">
        <f t="shared" si="625"/>
        <v>-3.2047477744807124E-2</v>
      </c>
      <c r="P1063" s="59">
        <f t="shared" si="625"/>
        <v>-2.6188278726349792E-2</v>
      </c>
      <c r="Q1063" s="59">
        <f t="shared" si="625"/>
        <v>-5.6867891513560802E-2</v>
      </c>
      <c r="R1063" s="59">
        <f t="shared" si="625"/>
        <v>-7.1443298969072158E-2</v>
      </c>
      <c r="S1063" s="59">
        <f t="shared" si="625"/>
        <v>-8.7099763203953462E-2</v>
      </c>
      <c r="T1063" s="59">
        <f t="shared" si="625"/>
        <v>-0.32705905786276268</v>
      </c>
    </row>
    <row r="1064" spans="1:20" ht="52" thickBot="1" x14ac:dyDescent="0.25">
      <c r="A1064" s="16" t="s">
        <v>22</v>
      </c>
      <c r="B1064" s="59">
        <f>B1056/B1060</f>
        <v>8.1295649412511911E-2</v>
      </c>
      <c r="C1064" s="59">
        <f>C1056/C1060</f>
        <v>8.4338635635742495E-2</v>
      </c>
      <c r="D1064" s="59">
        <f>D1056/D1060</f>
        <v>8.9941222135965393E-2</v>
      </c>
      <c r="E1064" s="59">
        <f>E1056/E1060</f>
        <v>9.7566765578635015E-2</v>
      </c>
      <c r="F1064" s="59">
        <f>F1056/F1060</f>
        <v>9.5754499307798793E-2</v>
      </c>
      <c r="G1064" s="59">
        <f t="shared" ref="G1064:M1064" si="626">G1056/G1060</f>
        <v>9.2738407699037614E-2</v>
      </c>
      <c r="H1064" s="59">
        <f t="shared" si="626"/>
        <v>8.9484536082474225E-2</v>
      </c>
      <c r="I1064" s="59">
        <f t="shared" si="626"/>
        <v>9.1835684134664877E-2</v>
      </c>
      <c r="J1064" s="59">
        <f t="shared" si="626"/>
        <v>9.062842346379843E-2</v>
      </c>
      <c r="K1064" s="59">
        <f t="shared" si="626"/>
        <v>8.848259679311693E-2</v>
      </c>
      <c r="L1064" s="59">
        <f t="shared" si="626"/>
        <v>9.1186958736627605E-2</v>
      </c>
      <c r="M1064" s="59">
        <f t="shared" si="626"/>
        <v>9.8312465977136637E-2</v>
      </c>
      <c r="N1064" s="59">
        <f t="shared" ref="N1064:O1064" si="627">N1056/N1060</f>
        <v>0.10141350684316805</v>
      </c>
      <c r="O1064" s="59">
        <f t="shared" si="627"/>
        <v>0.10987124463519313</v>
      </c>
      <c r="P1064" s="59">
        <f t="shared" ref="P1064:Q1064" si="628">P1056/P1060</f>
        <v>0.1080440706077479</v>
      </c>
      <c r="Q1064" s="59">
        <f t="shared" si="628"/>
        <v>0.11247680890538034</v>
      </c>
      <c r="R1064" s="59">
        <f t="shared" ref="R1064:S1064" si="629">R1056/R1060</f>
        <v>0.10847118907516376</v>
      </c>
      <c r="S1064" s="59">
        <f t="shared" si="629"/>
        <v>0.1087177173790459</v>
      </c>
      <c r="T1064" s="59">
        <f t="shared" ref="T1064" si="630">T1056/T1060</f>
        <v>0.14311084800947166</v>
      </c>
    </row>
    <row r="1065" spans="1:20" ht="69" thickBot="1" x14ac:dyDescent="0.25">
      <c r="A1065" s="16" t="s">
        <v>23</v>
      </c>
      <c r="B1065" s="59"/>
      <c r="C1065" s="59">
        <f t="shared" ref="C1065:K1065" si="631">(C1064-B1064)</f>
        <v>3.0429862232305843E-3</v>
      </c>
      <c r="D1065" s="59">
        <f t="shared" si="631"/>
        <v>5.6025865002228975E-3</v>
      </c>
      <c r="E1065" s="59">
        <f t="shared" si="631"/>
        <v>7.6255434426696217E-3</v>
      </c>
      <c r="F1065" s="59">
        <f t="shared" si="631"/>
        <v>-1.8122662708362214E-3</v>
      </c>
      <c r="G1065" s="59">
        <f t="shared" si="631"/>
        <v>-3.0160916087611789E-3</v>
      </c>
      <c r="H1065" s="59">
        <f t="shared" si="631"/>
        <v>-3.2538716165633891E-3</v>
      </c>
      <c r="I1065" s="59">
        <f t="shared" si="631"/>
        <v>2.3511480521906519E-3</v>
      </c>
      <c r="J1065" s="59">
        <f t="shared" si="631"/>
        <v>-1.2072606708664474E-3</v>
      </c>
      <c r="K1065" s="59">
        <f t="shared" si="631"/>
        <v>-2.1458266706814999E-3</v>
      </c>
      <c r="L1065" s="59">
        <f t="shared" ref="L1065:T1065" si="632">(L1064-K1064)</f>
        <v>2.7043619435106747E-3</v>
      </c>
      <c r="M1065" s="59">
        <f t="shared" si="632"/>
        <v>7.1255072405090325E-3</v>
      </c>
      <c r="N1065" s="59">
        <f t="shared" si="632"/>
        <v>3.1010408660314126E-3</v>
      </c>
      <c r="O1065" s="59">
        <f t="shared" si="632"/>
        <v>8.4577377920250774E-3</v>
      </c>
      <c r="P1065" s="59">
        <f t="shared" si="632"/>
        <v>-1.8271740274452275E-3</v>
      </c>
      <c r="Q1065" s="59">
        <f t="shared" si="632"/>
        <v>4.4327382976324381E-3</v>
      </c>
      <c r="R1065" s="59">
        <f t="shared" si="632"/>
        <v>-4.005619830216578E-3</v>
      </c>
      <c r="S1065" s="59">
        <f t="shared" si="632"/>
        <v>2.4652830388213753E-4</v>
      </c>
      <c r="T1065" s="59">
        <f t="shared" si="632"/>
        <v>3.4393130630425761E-2</v>
      </c>
    </row>
    <row r="1066" spans="1:20" ht="69" thickBot="1" x14ac:dyDescent="0.25">
      <c r="A1066" s="16" t="s">
        <v>24</v>
      </c>
      <c r="B1066" s="59"/>
      <c r="C1066" s="59"/>
      <c r="D1066" s="59"/>
      <c r="E1066" s="59"/>
      <c r="F1066" s="59"/>
      <c r="G1066" s="59">
        <f>G1064-B1064</f>
        <v>1.1442758286525703E-2</v>
      </c>
      <c r="H1066" s="59">
        <f t="shared" ref="H1066:K1066" si="633">H1064-C1064</f>
        <v>5.1459004467317299E-3</v>
      </c>
      <c r="I1066" s="59">
        <f t="shared" si="633"/>
        <v>1.8944619986994843E-3</v>
      </c>
      <c r="J1066" s="59">
        <f t="shared" si="633"/>
        <v>-6.9383421148365848E-3</v>
      </c>
      <c r="K1066" s="59">
        <f t="shared" si="633"/>
        <v>-7.2719025146818633E-3</v>
      </c>
      <c r="L1066" s="59">
        <f t="shared" ref="L1066:T1066" si="634">L1064-G1064</f>
        <v>-1.5514489624100097E-3</v>
      </c>
      <c r="M1066" s="59">
        <f t="shared" si="634"/>
        <v>8.8279298946624118E-3</v>
      </c>
      <c r="N1066" s="59">
        <f t="shared" si="634"/>
        <v>9.5778227085031725E-3</v>
      </c>
      <c r="O1066" s="59">
        <f t="shared" si="634"/>
        <v>1.9242821171394697E-2</v>
      </c>
      <c r="P1066" s="59">
        <f t="shared" si="634"/>
        <v>1.956147381463097E-2</v>
      </c>
      <c r="Q1066" s="59">
        <f t="shared" si="634"/>
        <v>2.1289850168752733E-2</v>
      </c>
      <c r="R1066" s="59">
        <f t="shared" si="634"/>
        <v>1.0158723098027123E-2</v>
      </c>
      <c r="S1066" s="59">
        <f t="shared" si="634"/>
        <v>7.3042105358778475E-3</v>
      </c>
      <c r="T1066" s="59">
        <f t="shared" si="634"/>
        <v>3.3239603374278531E-2</v>
      </c>
    </row>
    <row r="1067" spans="1:20" ht="69" thickBot="1" x14ac:dyDescent="0.25">
      <c r="A1067" s="16" t="s">
        <v>25</v>
      </c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>
        <f t="shared" ref="L1067:T1067" si="635">L1064-B1064</f>
        <v>9.8913093241156935E-3</v>
      </c>
      <c r="M1067" s="59">
        <f t="shared" si="635"/>
        <v>1.3973830341394142E-2</v>
      </c>
      <c r="N1067" s="59">
        <f t="shared" si="635"/>
        <v>1.1472284707202657E-2</v>
      </c>
      <c r="O1067" s="59">
        <f t="shared" si="635"/>
        <v>1.2304479056558112E-2</v>
      </c>
      <c r="P1067" s="59">
        <f t="shared" si="635"/>
        <v>1.2289571299949106E-2</v>
      </c>
      <c r="Q1067" s="59">
        <f t="shared" si="635"/>
        <v>1.9738401206342723E-2</v>
      </c>
      <c r="R1067" s="59">
        <f t="shared" si="635"/>
        <v>1.8986652992689534E-2</v>
      </c>
      <c r="S1067" s="59">
        <f t="shared" si="635"/>
        <v>1.688203324438102E-2</v>
      </c>
      <c r="T1067" s="59">
        <f t="shared" si="635"/>
        <v>5.2482424545673229E-2</v>
      </c>
    </row>
    <row r="1071" spans="1:20" ht="16" x14ac:dyDescent="0.2">
      <c r="A1071" s="40" t="s">
        <v>82</v>
      </c>
      <c r="B1071" s="41"/>
      <c r="C1071" s="41"/>
      <c r="D1071" s="41"/>
      <c r="E1071" s="41"/>
      <c r="F1071" s="41"/>
      <c r="G1071" s="41"/>
      <c r="H1071" s="42"/>
      <c r="I1071" s="41"/>
      <c r="J1071" s="41"/>
      <c r="K1071" s="41"/>
      <c r="L1071" s="41"/>
      <c r="M1071" s="42"/>
      <c r="N1071" s="42"/>
    </row>
    <row r="1072" spans="1:20" ht="17" thickBo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20" ht="18" thickBot="1" x14ac:dyDescent="0.25">
      <c r="A1073" s="10"/>
      <c r="B1073" s="10" t="s">
        <v>0</v>
      </c>
      <c r="C1073" s="10" t="s">
        <v>1</v>
      </c>
      <c r="D1073" s="10" t="s">
        <v>2</v>
      </c>
      <c r="E1073" s="10" t="s">
        <v>3</v>
      </c>
      <c r="F1073" s="10" t="s">
        <v>4</v>
      </c>
      <c r="G1073" s="10" t="s">
        <v>5</v>
      </c>
      <c r="H1073" s="10" t="s">
        <v>6</v>
      </c>
      <c r="I1073" s="10" t="s">
        <v>7</v>
      </c>
      <c r="J1073" s="10" t="s">
        <v>8</v>
      </c>
      <c r="K1073" s="10" t="s">
        <v>9</v>
      </c>
      <c r="L1073" s="10" t="s">
        <v>10</v>
      </c>
      <c r="M1073" s="10" t="s">
        <v>30</v>
      </c>
      <c r="N1073" s="10" t="s">
        <v>36</v>
      </c>
      <c r="O1073" s="10" t="s">
        <v>39</v>
      </c>
      <c r="P1073" s="10" t="s">
        <v>40</v>
      </c>
      <c r="Q1073" s="10" t="s">
        <v>41</v>
      </c>
      <c r="R1073" s="10" t="s">
        <v>42</v>
      </c>
      <c r="S1073" s="10" t="s">
        <v>43</v>
      </c>
      <c r="T1073" s="10" t="s">
        <v>46</v>
      </c>
    </row>
    <row r="1074" spans="1:20" ht="18" thickBot="1" x14ac:dyDescent="0.25">
      <c r="A1074" s="5" t="s">
        <v>11</v>
      </c>
      <c r="B1074" s="66"/>
      <c r="C1074" s="66"/>
      <c r="D1074" s="66"/>
      <c r="E1074" s="66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</row>
    <row r="1075" spans="1:20" ht="17" thickBot="1" x14ac:dyDescent="0.25">
      <c r="A1075" s="5">
        <v>1</v>
      </c>
      <c r="B1075" s="66"/>
      <c r="C1075" s="66"/>
      <c r="D1075" s="66"/>
      <c r="E1075" s="66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</row>
    <row r="1076" spans="1:20" ht="17" thickBot="1" x14ac:dyDescent="0.25">
      <c r="A1076" s="5">
        <v>2</v>
      </c>
      <c r="B1076" s="66"/>
      <c r="C1076" s="66"/>
      <c r="D1076" s="66"/>
      <c r="E1076" s="66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</row>
    <row r="1077" spans="1:20" ht="17" thickBot="1" x14ac:dyDescent="0.25">
      <c r="A1077" s="5">
        <v>3</v>
      </c>
      <c r="B1077" s="66"/>
      <c r="C1077" s="66"/>
      <c r="D1077" s="66"/>
      <c r="E1077" s="66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</row>
    <row r="1078" spans="1:20" ht="17" thickBot="1" x14ac:dyDescent="0.25">
      <c r="A1078" s="5">
        <v>4</v>
      </c>
      <c r="B1078" s="66"/>
      <c r="C1078" s="66"/>
      <c r="D1078" s="66"/>
      <c r="E1078" s="6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</row>
    <row r="1079" spans="1:20" ht="18" thickBot="1" x14ac:dyDescent="0.25">
      <c r="A1079" s="5">
        <v>5</v>
      </c>
      <c r="B1079" s="57"/>
      <c r="C1079" s="57"/>
      <c r="D1079" s="57"/>
      <c r="E1079" s="57"/>
      <c r="F1079" s="55"/>
      <c r="G1079" s="55"/>
      <c r="H1079" s="55"/>
      <c r="I1079" s="55"/>
      <c r="J1079" s="55"/>
      <c r="K1079" s="55" t="s">
        <v>29</v>
      </c>
      <c r="L1079" s="55"/>
      <c r="M1079" s="55" t="s">
        <v>29</v>
      </c>
      <c r="N1079" s="55"/>
      <c r="O1079" s="55"/>
      <c r="P1079" s="55"/>
      <c r="Q1079" s="55"/>
      <c r="R1079" s="55"/>
      <c r="S1079" s="55"/>
      <c r="T1079" s="55"/>
    </row>
    <row r="1080" spans="1:20" ht="17" thickBot="1" x14ac:dyDescent="0.25">
      <c r="A1080" s="5">
        <v>6</v>
      </c>
      <c r="B1080" s="46">
        <v>36</v>
      </c>
      <c r="C1080" s="46">
        <v>23</v>
      </c>
      <c r="D1080" s="46">
        <v>21</v>
      </c>
      <c r="E1080" s="46">
        <v>38</v>
      </c>
      <c r="F1080" s="55">
        <v>32</v>
      </c>
      <c r="G1080" s="55">
        <v>34</v>
      </c>
      <c r="H1080" s="55">
        <v>29</v>
      </c>
      <c r="I1080" s="55">
        <v>21</v>
      </c>
      <c r="J1080" s="55">
        <v>54</v>
      </c>
      <c r="K1080" s="55">
        <v>50</v>
      </c>
      <c r="L1080" s="55">
        <v>59</v>
      </c>
      <c r="M1080" s="55">
        <v>31</v>
      </c>
      <c r="N1080" s="55">
        <v>23</v>
      </c>
      <c r="O1080" s="55">
        <v>31</v>
      </c>
      <c r="P1080" s="100">
        <v>49</v>
      </c>
      <c r="Q1080" s="100">
        <v>50</v>
      </c>
      <c r="R1080" s="100">
        <v>40</v>
      </c>
      <c r="S1080" s="100">
        <v>37</v>
      </c>
      <c r="T1080" s="100">
        <v>25</v>
      </c>
    </row>
    <row r="1081" spans="1:20" ht="17" thickBot="1" x14ac:dyDescent="0.25">
      <c r="A1081" s="5">
        <v>7</v>
      </c>
      <c r="B1081" s="46">
        <v>24</v>
      </c>
      <c r="C1081" s="46">
        <v>25</v>
      </c>
      <c r="D1081" s="46">
        <v>20</v>
      </c>
      <c r="E1081" s="46">
        <v>18</v>
      </c>
      <c r="F1081" s="55">
        <v>31</v>
      </c>
      <c r="G1081" s="55">
        <v>26</v>
      </c>
      <c r="H1081" s="55">
        <v>24</v>
      </c>
      <c r="I1081" s="55">
        <v>22</v>
      </c>
      <c r="J1081" s="55">
        <v>27</v>
      </c>
      <c r="K1081" s="55">
        <v>47</v>
      </c>
      <c r="L1081" s="55">
        <v>48</v>
      </c>
      <c r="M1081" s="55">
        <v>53</v>
      </c>
      <c r="N1081" s="55">
        <v>26</v>
      </c>
      <c r="O1081" s="55">
        <v>25</v>
      </c>
      <c r="P1081" s="100">
        <v>27</v>
      </c>
      <c r="Q1081" s="100">
        <v>41</v>
      </c>
      <c r="R1081" s="100">
        <v>42</v>
      </c>
      <c r="S1081" s="100">
        <v>32</v>
      </c>
      <c r="T1081" s="100">
        <v>28</v>
      </c>
    </row>
    <row r="1082" spans="1:20" ht="17" thickBot="1" x14ac:dyDescent="0.25">
      <c r="A1082" s="5">
        <v>8</v>
      </c>
      <c r="B1082" s="46">
        <v>29</v>
      </c>
      <c r="C1082" s="46">
        <v>24</v>
      </c>
      <c r="D1082" s="46">
        <v>23</v>
      </c>
      <c r="E1082" s="46">
        <v>24</v>
      </c>
      <c r="F1082" s="55">
        <v>15</v>
      </c>
      <c r="G1082" s="55">
        <v>30</v>
      </c>
      <c r="H1082" s="55">
        <v>21</v>
      </c>
      <c r="I1082" s="55">
        <v>27</v>
      </c>
      <c r="J1082" s="55">
        <v>27</v>
      </c>
      <c r="K1082" s="55">
        <v>22</v>
      </c>
      <c r="L1082" s="55">
        <v>38</v>
      </c>
      <c r="M1082" s="55">
        <v>46</v>
      </c>
      <c r="N1082" s="55">
        <v>41</v>
      </c>
      <c r="O1082" s="55">
        <v>23</v>
      </c>
      <c r="P1082" s="100">
        <v>23</v>
      </c>
      <c r="Q1082" s="100">
        <v>24</v>
      </c>
      <c r="R1082" s="100">
        <v>31</v>
      </c>
      <c r="S1082" s="100">
        <v>35</v>
      </c>
      <c r="T1082" s="100">
        <v>23</v>
      </c>
    </row>
    <row r="1083" spans="1:20" ht="17" thickBot="1" x14ac:dyDescent="0.25">
      <c r="A1083" s="5">
        <v>9</v>
      </c>
      <c r="B1083" s="46">
        <v>24</v>
      </c>
      <c r="C1083" s="46">
        <v>25</v>
      </c>
      <c r="D1083" s="46">
        <v>20</v>
      </c>
      <c r="E1083" s="46">
        <v>20</v>
      </c>
      <c r="F1083" s="55">
        <v>21</v>
      </c>
      <c r="G1083" s="55">
        <v>15</v>
      </c>
      <c r="H1083" s="55">
        <v>28</v>
      </c>
      <c r="I1083" s="55">
        <v>19</v>
      </c>
      <c r="J1083" s="55">
        <v>26</v>
      </c>
      <c r="K1083" s="55">
        <v>17</v>
      </c>
      <c r="L1083" s="55">
        <v>17</v>
      </c>
      <c r="M1083" s="55">
        <v>15</v>
      </c>
      <c r="N1083" s="55">
        <v>16</v>
      </c>
      <c r="O1083" s="55">
        <v>30</v>
      </c>
      <c r="P1083" s="100">
        <v>10</v>
      </c>
      <c r="Q1083" s="100">
        <v>20</v>
      </c>
      <c r="R1083" s="100">
        <v>17</v>
      </c>
      <c r="S1083" s="100">
        <v>22</v>
      </c>
      <c r="T1083" s="100">
        <v>28</v>
      </c>
    </row>
    <row r="1084" spans="1:20" ht="17" thickBot="1" x14ac:dyDescent="0.25">
      <c r="A1084" s="5">
        <v>10</v>
      </c>
      <c r="B1084" s="46">
        <v>24</v>
      </c>
      <c r="C1084" s="46">
        <v>23</v>
      </c>
      <c r="D1084" s="46">
        <v>23</v>
      </c>
      <c r="E1084" s="46">
        <v>19</v>
      </c>
      <c r="F1084" s="55">
        <v>17</v>
      </c>
      <c r="G1084" s="55">
        <v>15</v>
      </c>
      <c r="H1084" s="55">
        <v>15</v>
      </c>
      <c r="I1084" s="55">
        <v>23</v>
      </c>
      <c r="J1084" s="55">
        <v>22</v>
      </c>
      <c r="K1084" s="55">
        <v>24</v>
      </c>
      <c r="L1084" s="55">
        <v>20</v>
      </c>
      <c r="M1084" s="55">
        <v>15</v>
      </c>
      <c r="N1084" s="55">
        <v>20</v>
      </c>
      <c r="O1084" s="55">
        <v>18</v>
      </c>
      <c r="P1084" s="100">
        <v>15</v>
      </c>
      <c r="Q1084" s="100">
        <v>9</v>
      </c>
      <c r="R1084" s="100">
        <v>16</v>
      </c>
      <c r="S1084" s="100">
        <v>16</v>
      </c>
      <c r="T1084" s="100">
        <v>23</v>
      </c>
    </row>
    <row r="1085" spans="1:20" ht="17" thickBot="1" x14ac:dyDescent="0.25">
      <c r="A1085" s="5">
        <v>11</v>
      </c>
      <c r="B1085" s="46">
        <v>19</v>
      </c>
      <c r="C1085" s="46">
        <v>25</v>
      </c>
      <c r="D1085" s="46">
        <v>22</v>
      </c>
      <c r="E1085" s="46">
        <v>20</v>
      </c>
      <c r="F1085" s="55">
        <v>19</v>
      </c>
      <c r="G1085" s="55">
        <v>13</v>
      </c>
      <c r="H1085" s="55">
        <v>10</v>
      </c>
      <c r="I1085" s="55">
        <v>12</v>
      </c>
      <c r="J1085" s="55">
        <v>25</v>
      </c>
      <c r="K1085" s="55">
        <v>21</v>
      </c>
      <c r="L1085" s="55">
        <v>29</v>
      </c>
      <c r="M1085" s="55">
        <v>15</v>
      </c>
      <c r="N1085" s="55">
        <v>15</v>
      </c>
      <c r="O1085" s="55">
        <v>16</v>
      </c>
      <c r="P1085" s="100">
        <v>16</v>
      </c>
      <c r="Q1085" s="100">
        <v>26</v>
      </c>
      <c r="R1085" s="100">
        <v>7</v>
      </c>
      <c r="S1085" s="100">
        <v>16</v>
      </c>
      <c r="T1085" s="100">
        <v>14</v>
      </c>
    </row>
    <row r="1086" spans="1:20" ht="18" thickBot="1" x14ac:dyDescent="0.25">
      <c r="A1086" s="5">
        <v>12</v>
      </c>
      <c r="B1086" s="46">
        <v>12</v>
      </c>
      <c r="C1086" s="46">
        <v>13</v>
      </c>
      <c r="D1086" s="46">
        <v>18</v>
      </c>
      <c r="E1086" s="46">
        <v>19</v>
      </c>
      <c r="F1086" s="55">
        <v>14</v>
      </c>
      <c r="G1086" s="55">
        <v>16</v>
      </c>
      <c r="H1086" s="55">
        <v>12</v>
      </c>
      <c r="I1086" s="55" t="s">
        <v>12</v>
      </c>
      <c r="J1086" s="55" t="s">
        <v>29</v>
      </c>
      <c r="K1086" s="55" t="s">
        <v>29</v>
      </c>
      <c r="L1086" s="55" t="s">
        <v>29</v>
      </c>
      <c r="M1086" s="55" t="s">
        <v>27</v>
      </c>
      <c r="N1086" s="55" t="s">
        <v>27</v>
      </c>
      <c r="O1086" s="55" t="s">
        <v>27</v>
      </c>
      <c r="P1086" s="55" t="s">
        <v>27</v>
      </c>
      <c r="Q1086" s="55" t="s">
        <v>27</v>
      </c>
      <c r="R1086" s="55" t="s">
        <v>27</v>
      </c>
      <c r="S1086" s="55">
        <v>1</v>
      </c>
      <c r="T1086" s="100">
        <v>0</v>
      </c>
    </row>
    <row r="1087" spans="1:20" ht="18" thickBot="1" x14ac:dyDescent="0.25">
      <c r="A1087" s="5" t="s">
        <v>13</v>
      </c>
      <c r="B1087" s="46"/>
      <c r="C1087" s="46"/>
      <c r="D1087" s="46"/>
      <c r="E1087" s="46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103"/>
    </row>
    <row r="1088" spans="1:20" ht="35" thickBot="1" x14ac:dyDescent="0.25">
      <c r="A1088" s="16" t="s">
        <v>14</v>
      </c>
      <c r="B1088" s="58">
        <v>168</v>
      </c>
      <c r="C1088" s="58">
        <v>158</v>
      </c>
      <c r="D1088" s="58">
        <f>SUM(D1074:D1086)</f>
        <v>147</v>
      </c>
      <c r="E1088" s="58">
        <f>SUM(E1074:E1086)</f>
        <v>158</v>
      </c>
      <c r="F1088" s="58">
        <v>149</v>
      </c>
      <c r="G1088" s="58">
        <v>149</v>
      </c>
      <c r="H1088" s="58">
        <v>139</v>
      </c>
      <c r="I1088" s="58">
        <v>124</v>
      </c>
      <c r="J1088" s="55" t="s">
        <v>29</v>
      </c>
      <c r="K1088" s="58">
        <v>185</v>
      </c>
      <c r="L1088" s="55" t="s">
        <v>29</v>
      </c>
      <c r="M1088" s="58">
        <f t="shared" ref="M1088:R1088" si="636">SUM(M1074:M1086)</f>
        <v>175</v>
      </c>
      <c r="N1088" s="58">
        <f t="shared" si="636"/>
        <v>141</v>
      </c>
      <c r="O1088" s="58">
        <f t="shared" si="636"/>
        <v>143</v>
      </c>
      <c r="P1088" s="58">
        <f t="shared" si="636"/>
        <v>140</v>
      </c>
      <c r="Q1088" s="58">
        <f t="shared" si="636"/>
        <v>170</v>
      </c>
      <c r="R1088" s="58">
        <f t="shared" si="636"/>
        <v>153</v>
      </c>
      <c r="S1088" s="58">
        <f t="shared" ref="S1088:T1088" si="637">SUM(S1074:S1086)</f>
        <v>159</v>
      </c>
      <c r="T1088" s="105">
        <f t="shared" ref="T1088" si="638">SUM(T1074:T1086)</f>
        <v>141</v>
      </c>
    </row>
    <row r="1089" spans="1:20" ht="52" thickBot="1" x14ac:dyDescent="0.25">
      <c r="A1089" s="16" t="s">
        <v>28</v>
      </c>
      <c r="B1089" s="48"/>
      <c r="C1089" s="59">
        <f>((C1088-B1088)/B1088)</f>
        <v>-5.9523809523809521E-2</v>
      </c>
      <c r="D1089" s="59">
        <f>((D1088-C1088)/C1088)</f>
        <v>-6.9620253164556958E-2</v>
      </c>
      <c r="E1089" s="59">
        <f>((E1088-D1088)/D1088)</f>
        <v>7.4829931972789115E-2</v>
      </c>
      <c r="F1089" s="59">
        <f>((F1088-E1088)/E1088)</f>
        <v>-5.6962025316455694E-2</v>
      </c>
      <c r="G1089" s="59">
        <f t="shared" ref="G1089:T1089" si="639">((G1088-F1088)/F1088)</f>
        <v>0</v>
      </c>
      <c r="H1089" s="59">
        <f t="shared" si="639"/>
        <v>-6.7114093959731544E-2</v>
      </c>
      <c r="I1089" s="59">
        <f t="shared" si="639"/>
        <v>-0.1079136690647482</v>
      </c>
      <c r="J1089" s="59" t="e">
        <f t="shared" si="639"/>
        <v>#VALUE!</v>
      </c>
      <c r="K1089" s="59" t="e">
        <f t="shared" si="639"/>
        <v>#VALUE!</v>
      </c>
      <c r="L1089" s="59" t="e">
        <f t="shared" si="639"/>
        <v>#VALUE!</v>
      </c>
      <c r="M1089" s="59" t="e">
        <f t="shared" si="639"/>
        <v>#VALUE!</v>
      </c>
      <c r="N1089" s="59">
        <f t="shared" si="639"/>
        <v>-0.19428571428571428</v>
      </c>
      <c r="O1089" s="59">
        <f t="shared" si="639"/>
        <v>1.4184397163120567E-2</v>
      </c>
      <c r="P1089" s="59">
        <f t="shared" si="639"/>
        <v>-2.097902097902098E-2</v>
      </c>
      <c r="Q1089" s="59">
        <f t="shared" si="639"/>
        <v>0.21428571428571427</v>
      </c>
      <c r="R1089" s="59">
        <f t="shared" si="639"/>
        <v>-0.1</v>
      </c>
      <c r="S1089" s="59">
        <f t="shared" si="639"/>
        <v>3.9215686274509803E-2</v>
      </c>
      <c r="T1089" s="59">
        <f t="shared" si="639"/>
        <v>-0.11320754716981132</v>
      </c>
    </row>
    <row r="1090" spans="1:20" ht="69" thickBot="1" x14ac:dyDescent="0.25">
      <c r="A1090" s="16" t="s">
        <v>16</v>
      </c>
      <c r="B1090" s="59"/>
      <c r="C1090" s="59"/>
      <c r="D1090" s="59"/>
      <c r="E1090" s="59"/>
      <c r="F1090" s="59"/>
      <c r="G1090" s="59">
        <f t="shared" ref="G1090:T1090" si="640">(G1088-B1088)/B1088</f>
        <v>-0.1130952380952381</v>
      </c>
      <c r="H1090" s="59">
        <f t="shared" si="640"/>
        <v>-0.12025316455696203</v>
      </c>
      <c r="I1090" s="59">
        <f t="shared" si="640"/>
        <v>-0.15646258503401361</v>
      </c>
      <c r="J1090" s="59" t="e">
        <f t="shared" si="640"/>
        <v>#VALUE!</v>
      </c>
      <c r="K1090" s="59">
        <f t="shared" si="640"/>
        <v>0.24161073825503357</v>
      </c>
      <c r="L1090" s="59" t="e">
        <f t="shared" si="640"/>
        <v>#VALUE!</v>
      </c>
      <c r="M1090" s="59">
        <f t="shared" si="640"/>
        <v>0.25899280575539568</v>
      </c>
      <c r="N1090" s="59">
        <f t="shared" si="640"/>
        <v>0.13709677419354838</v>
      </c>
      <c r="O1090" s="59" t="e">
        <f t="shared" si="640"/>
        <v>#VALUE!</v>
      </c>
      <c r="P1090" s="59">
        <f t="shared" si="640"/>
        <v>-0.24324324324324326</v>
      </c>
      <c r="Q1090" s="59" t="e">
        <f t="shared" si="640"/>
        <v>#VALUE!</v>
      </c>
      <c r="R1090" s="59">
        <f t="shared" si="640"/>
        <v>-0.12571428571428572</v>
      </c>
      <c r="S1090" s="59">
        <f t="shared" si="640"/>
        <v>0.1276595744680851</v>
      </c>
      <c r="T1090" s="59">
        <f t="shared" si="640"/>
        <v>-1.3986013986013986E-2</v>
      </c>
    </row>
    <row r="1091" spans="1:20" ht="86" thickBot="1" x14ac:dyDescent="0.25">
      <c r="A1091" s="16" t="s">
        <v>17</v>
      </c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 t="e">
        <f t="shared" ref="L1091:T1091" si="641">(L1088-B1088)/B1088</f>
        <v>#VALUE!</v>
      </c>
      <c r="M1091" s="59">
        <f t="shared" si="641"/>
        <v>0.10759493670886076</v>
      </c>
      <c r="N1091" s="59">
        <f t="shared" si="641"/>
        <v>-4.0816326530612242E-2</v>
      </c>
      <c r="O1091" s="59">
        <f t="shared" si="641"/>
        <v>-9.49367088607595E-2</v>
      </c>
      <c r="P1091" s="59">
        <f t="shared" si="641"/>
        <v>-6.0402684563758392E-2</v>
      </c>
      <c r="Q1091" s="59">
        <f t="shared" si="641"/>
        <v>0.14093959731543623</v>
      </c>
      <c r="R1091" s="59">
        <f t="shared" si="641"/>
        <v>0.10071942446043165</v>
      </c>
      <c r="S1091" s="59">
        <f t="shared" si="641"/>
        <v>0.28225806451612906</v>
      </c>
      <c r="T1091" s="59" t="e">
        <f t="shared" si="641"/>
        <v>#VALUE!</v>
      </c>
    </row>
    <row r="1092" spans="1:20" ht="35" thickBot="1" x14ac:dyDescent="0.25">
      <c r="A1092" s="16" t="s">
        <v>18</v>
      </c>
      <c r="B1092" s="60">
        <v>1795</v>
      </c>
      <c r="C1092" s="60">
        <v>1755</v>
      </c>
      <c r="D1092" s="60">
        <v>1739</v>
      </c>
      <c r="E1092" s="60">
        <v>1652</v>
      </c>
      <c r="F1092" s="60">
        <v>1638</v>
      </c>
      <c r="G1092" s="29">
        <v>1650</v>
      </c>
      <c r="H1092" s="29">
        <v>1593</v>
      </c>
      <c r="I1092" s="29">
        <v>1610</v>
      </c>
      <c r="J1092" s="29">
        <v>1768</v>
      </c>
      <c r="K1092" s="29">
        <v>1786</v>
      </c>
      <c r="L1092" s="29">
        <v>1757</v>
      </c>
      <c r="M1092" s="29">
        <v>1715</v>
      </c>
      <c r="N1092" s="29">
        <v>1779</v>
      </c>
      <c r="O1092" s="29">
        <v>1784</v>
      </c>
      <c r="P1092" s="29">
        <v>1768</v>
      </c>
      <c r="Q1092" s="29">
        <v>1798</v>
      </c>
      <c r="R1092" s="29">
        <v>1544</v>
      </c>
      <c r="S1092" s="29">
        <v>1459</v>
      </c>
      <c r="T1092" s="29" t="s">
        <v>81</v>
      </c>
    </row>
    <row r="1093" spans="1:20" ht="69" thickBot="1" x14ac:dyDescent="0.25">
      <c r="A1093" s="16" t="s">
        <v>19</v>
      </c>
      <c r="B1093" s="59"/>
      <c r="C1093" s="59">
        <f t="shared" ref="C1093:T1093" si="642">(C1092-B1092)/B1092</f>
        <v>-2.2284122562674095E-2</v>
      </c>
      <c r="D1093" s="59">
        <f t="shared" si="642"/>
        <v>-9.1168091168091162E-3</v>
      </c>
      <c r="E1093" s="59">
        <f t="shared" si="642"/>
        <v>-5.0028752156411734E-2</v>
      </c>
      <c r="F1093" s="59">
        <f t="shared" si="642"/>
        <v>-8.4745762711864406E-3</v>
      </c>
      <c r="G1093" s="59">
        <f t="shared" si="642"/>
        <v>7.326007326007326E-3</v>
      </c>
      <c r="H1093" s="59">
        <f t="shared" si="642"/>
        <v>-3.4545454545454546E-2</v>
      </c>
      <c r="I1093" s="59">
        <f t="shared" si="642"/>
        <v>1.0671688637790333E-2</v>
      </c>
      <c r="J1093" s="59">
        <f t="shared" si="642"/>
        <v>9.8136645962732916E-2</v>
      </c>
      <c r="K1093" s="59">
        <f t="shared" si="642"/>
        <v>1.0180995475113122E-2</v>
      </c>
      <c r="L1093" s="59">
        <f t="shared" si="642"/>
        <v>-1.6237402015677492E-2</v>
      </c>
      <c r="M1093" s="59">
        <f t="shared" si="642"/>
        <v>-2.3904382470119521E-2</v>
      </c>
      <c r="N1093" s="59">
        <f t="shared" si="642"/>
        <v>3.7317784256559766E-2</v>
      </c>
      <c r="O1093" s="59">
        <f t="shared" si="642"/>
        <v>2.810567734682406E-3</v>
      </c>
      <c r="P1093" s="59">
        <f t="shared" si="642"/>
        <v>-8.9686098654708519E-3</v>
      </c>
      <c r="Q1093" s="59">
        <f t="shared" si="642"/>
        <v>1.6968325791855202E-2</v>
      </c>
      <c r="R1093" s="59">
        <f t="shared" si="642"/>
        <v>-0.14126807563959956</v>
      </c>
      <c r="S1093" s="59">
        <f t="shared" si="642"/>
        <v>-5.5051813471502592E-2</v>
      </c>
      <c r="T1093" s="59" t="e">
        <f t="shared" si="642"/>
        <v>#VALUE!</v>
      </c>
    </row>
    <row r="1094" spans="1:20" ht="69" thickBot="1" x14ac:dyDescent="0.25">
      <c r="A1094" s="16" t="s">
        <v>20</v>
      </c>
      <c r="B1094" s="59"/>
      <c r="C1094" s="59"/>
      <c r="D1094" s="59"/>
      <c r="E1094" s="59"/>
      <c r="F1094" s="59"/>
      <c r="G1094" s="59">
        <f t="shared" ref="G1094:T1094" si="643">(G1092-B1092)/B1092</f>
        <v>-8.0779944289693595E-2</v>
      </c>
      <c r="H1094" s="59">
        <f t="shared" si="643"/>
        <v>-9.2307692307692313E-2</v>
      </c>
      <c r="I1094" s="59">
        <f t="shared" si="643"/>
        <v>-7.4180563542265668E-2</v>
      </c>
      <c r="J1094" s="59">
        <f t="shared" si="643"/>
        <v>7.0217917675544791E-2</v>
      </c>
      <c r="K1094" s="59">
        <f t="shared" si="643"/>
        <v>9.0354090354090352E-2</v>
      </c>
      <c r="L1094" s="59">
        <f t="shared" si="643"/>
        <v>6.484848484848485E-2</v>
      </c>
      <c r="M1094" s="59">
        <f t="shared" si="643"/>
        <v>7.6585059635907088E-2</v>
      </c>
      <c r="N1094" s="59">
        <f t="shared" si="643"/>
        <v>0.10496894409937889</v>
      </c>
      <c r="O1094" s="59">
        <f t="shared" si="643"/>
        <v>9.0497737556561094E-3</v>
      </c>
      <c r="P1094" s="59">
        <f t="shared" si="643"/>
        <v>-1.0078387458006719E-2</v>
      </c>
      <c r="Q1094" s="59">
        <f t="shared" si="643"/>
        <v>2.3335230506545249E-2</v>
      </c>
      <c r="R1094" s="59">
        <f t="shared" si="643"/>
        <v>-9.9708454810495631E-2</v>
      </c>
      <c r="S1094" s="59">
        <f t="shared" si="643"/>
        <v>-0.17987633501967398</v>
      </c>
      <c r="T1094" s="59" t="e">
        <f t="shared" si="643"/>
        <v>#VALUE!</v>
      </c>
    </row>
    <row r="1095" spans="1:20" ht="86" thickBot="1" x14ac:dyDescent="0.25">
      <c r="A1095" s="16" t="s">
        <v>21</v>
      </c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>
        <f t="shared" ref="L1095:T1095" si="644">(L1092-B1092)/B1092</f>
        <v>-2.116991643454039E-2</v>
      </c>
      <c r="M1095" s="59">
        <f t="shared" si="644"/>
        <v>-2.2792022792022793E-2</v>
      </c>
      <c r="N1095" s="59">
        <f t="shared" si="644"/>
        <v>2.3001725129384705E-2</v>
      </c>
      <c r="O1095" s="59">
        <f t="shared" si="644"/>
        <v>7.990314769975787E-2</v>
      </c>
      <c r="P1095" s="59">
        <f t="shared" si="644"/>
        <v>7.9365079365079361E-2</v>
      </c>
      <c r="Q1095" s="59">
        <f t="shared" si="644"/>
        <v>8.9696969696969692E-2</v>
      </c>
      <c r="R1095" s="59">
        <f t="shared" si="644"/>
        <v>-3.0759573132454487E-2</v>
      </c>
      <c r="S1095" s="59">
        <f t="shared" si="644"/>
        <v>-9.3788819875776391E-2</v>
      </c>
      <c r="T1095" s="59" t="e">
        <f t="shared" si="644"/>
        <v>#VALUE!</v>
      </c>
    </row>
    <row r="1096" spans="1:20" ht="52" thickBot="1" x14ac:dyDescent="0.25">
      <c r="A1096" s="16" t="s">
        <v>22</v>
      </c>
      <c r="B1096" s="59">
        <f>B1088/B1092</f>
        <v>9.3593314763231197E-2</v>
      </c>
      <c r="C1096" s="59">
        <f>C1088/C1092</f>
        <v>9.0028490028490032E-2</v>
      </c>
      <c r="D1096" s="59">
        <f>D1088/D1092</f>
        <v>8.4531339850488788E-2</v>
      </c>
      <c r="E1096" s="59">
        <f>E1088/E1092</f>
        <v>9.5641646489104115E-2</v>
      </c>
      <c r="F1096" s="59">
        <f>F1088/F1092</f>
        <v>9.0964590964590961E-2</v>
      </c>
      <c r="G1096" s="59">
        <f t="shared" ref="G1096:M1096" si="645">G1088/G1092</f>
        <v>9.0303030303030302E-2</v>
      </c>
      <c r="H1096" s="59">
        <f t="shared" si="645"/>
        <v>8.7256748273697421E-2</v>
      </c>
      <c r="I1096" s="59">
        <f t="shared" si="645"/>
        <v>7.7018633540372666E-2</v>
      </c>
      <c r="J1096" s="59" t="e">
        <f t="shared" si="645"/>
        <v>#VALUE!</v>
      </c>
      <c r="K1096" s="59">
        <f t="shared" si="645"/>
        <v>0.10358342665173573</v>
      </c>
      <c r="L1096" s="59" t="e">
        <f t="shared" si="645"/>
        <v>#VALUE!</v>
      </c>
      <c r="M1096" s="59">
        <f t="shared" si="645"/>
        <v>0.10204081632653061</v>
      </c>
      <c r="N1096" s="59">
        <f t="shared" ref="N1096:O1096" si="646">N1088/N1092</f>
        <v>7.9258010118043842E-2</v>
      </c>
      <c r="O1096" s="59">
        <f t="shared" si="646"/>
        <v>8.0156950672645735E-2</v>
      </c>
      <c r="P1096" s="59">
        <f t="shared" ref="P1096:Q1096" si="647">P1088/P1092</f>
        <v>7.9185520361990946E-2</v>
      </c>
      <c r="Q1096" s="59">
        <f t="shared" si="647"/>
        <v>9.4549499443826471E-2</v>
      </c>
      <c r="R1096" s="59">
        <f t="shared" ref="R1096:S1096" si="648">R1088/R1092</f>
        <v>9.9093264248704668E-2</v>
      </c>
      <c r="S1096" s="59">
        <f t="shared" si="648"/>
        <v>0.10897875257025359</v>
      </c>
      <c r="T1096" s="59" t="e">
        <f t="shared" ref="T1096" si="649">T1088/T1092</f>
        <v>#VALUE!</v>
      </c>
    </row>
    <row r="1097" spans="1:20" ht="69" thickBot="1" x14ac:dyDescent="0.25">
      <c r="A1097" s="16" t="s">
        <v>23</v>
      </c>
      <c r="B1097" s="59"/>
      <c r="C1097" s="59">
        <f t="shared" ref="C1097:K1097" si="650">(C1096-B1096)</f>
        <v>-3.5648247347411649E-3</v>
      </c>
      <c r="D1097" s="59">
        <f t="shared" si="650"/>
        <v>-5.4971501780012449E-3</v>
      </c>
      <c r="E1097" s="59">
        <f t="shared" si="650"/>
        <v>1.1110306638615328E-2</v>
      </c>
      <c r="F1097" s="59">
        <f t="shared" si="650"/>
        <v>-4.6770555245131545E-3</v>
      </c>
      <c r="G1097" s="59">
        <f t="shared" si="650"/>
        <v>-6.6156066156065896E-4</v>
      </c>
      <c r="H1097" s="59">
        <f t="shared" si="650"/>
        <v>-3.0462820293328807E-3</v>
      </c>
      <c r="I1097" s="59">
        <f t="shared" si="650"/>
        <v>-1.0238114733324755E-2</v>
      </c>
      <c r="J1097" s="59" t="e">
        <f t="shared" si="650"/>
        <v>#VALUE!</v>
      </c>
      <c r="K1097" s="59" t="e">
        <f t="shared" si="650"/>
        <v>#VALUE!</v>
      </c>
      <c r="L1097" s="59" t="e">
        <f t="shared" ref="L1097:T1097" si="651">(L1096-K1096)</f>
        <v>#VALUE!</v>
      </c>
      <c r="M1097" s="59" t="e">
        <f t="shared" si="651"/>
        <v>#VALUE!</v>
      </c>
      <c r="N1097" s="59">
        <f t="shared" si="651"/>
        <v>-2.2782806208486772E-2</v>
      </c>
      <c r="O1097" s="59">
        <f t="shared" si="651"/>
        <v>8.9894055460189304E-4</v>
      </c>
      <c r="P1097" s="59">
        <f t="shared" si="651"/>
        <v>-9.7143031065478891E-4</v>
      </c>
      <c r="Q1097" s="59">
        <f t="shared" si="651"/>
        <v>1.5363979081835524E-2</v>
      </c>
      <c r="R1097" s="59">
        <f t="shared" si="651"/>
        <v>4.5437648048781976E-3</v>
      </c>
      <c r="S1097" s="59">
        <f t="shared" si="651"/>
        <v>9.8854883215489242E-3</v>
      </c>
      <c r="T1097" s="59" t="e">
        <f t="shared" si="651"/>
        <v>#VALUE!</v>
      </c>
    </row>
    <row r="1098" spans="1:20" ht="69" thickBot="1" x14ac:dyDescent="0.25">
      <c r="A1098" s="16" t="s">
        <v>24</v>
      </c>
      <c r="B1098" s="59"/>
      <c r="C1098" s="59"/>
      <c r="D1098" s="59"/>
      <c r="E1098" s="59"/>
      <c r="F1098" s="59"/>
      <c r="G1098" s="59">
        <f>G1096-B1096</f>
        <v>-3.2902844602008957E-3</v>
      </c>
      <c r="H1098" s="59">
        <f t="shared" ref="H1098:K1098" si="652">H1096-C1096</f>
        <v>-2.7717417547926115E-3</v>
      </c>
      <c r="I1098" s="59">
        <f t="shared" si="652"/>
        <v>-7.5127063101161212E-3</v>
      </c>
      <c r="J1098" s="59" t="e">
        <f t="shared" si="652"/>
        <v>#VALUE!</v>
      </c>
      <c r="K1098" s="59">
        <f t="shared" si="652"/>
        <v>1.2618835687144767E-2</v>
      </c>
      <c r="L1098" s="59" t="e">
        <f t="shared" ref="L1098:T1098" si="653">L1096-G1096</f>
        <v>#VALUE!</v>
      </c>
      <c r="M1098" s="59">
        <f t="shared" si="653"/>
        <v>1.4784068052833194E-2</v>
      </c>
      <c r="N1098" s="59">
        <f t="shared" si="653"/>
        <v>2.239376577671176E-3</v>
      </c>
      <c r="O1098" s="59" t="e">
        <f t="shared" si="653"/>
        <v>#VALUE!</v>
      </c>
      <c r="P1098" s="59">
        <f t="shared" si="653"/>
        <v>-2.4397906289744781E-2</v>
      </c>
      <c r="Q1098" s="59" t="e">
        <f t="shared" si="653"/>
        <v>#VALUE!</v>
      </c>
      <c r="R1098" s="59">
        <f t="shared" si="653"/>
        <v>-2.9475520778259462E-3</v>
      </c>
      <c r="S1098" s="59">
        <f t="shared" si="653"/>
        <v>2.972074245220975E-2</v>
      </c>
      <c r="T1098" s="59" t="e">
        <f t="shared" si="653"/>
        <v>#VALUE!</v>
      </c>
    </row>
    <row r="1099" spans="1:20" ht="69" thickBot="1" x14ac:dyDescent="0.25">
      <c r="A1099" s="16" t="s">
        <v>25</v>
      </c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 t="e">
        <f t="shared" ref="L1099:T1099" si="654">L1096-B1096</f>
        <v>#VALUE!</v>
      </c>
      <c r="M1099" s="59">
        <f t="shared" si="654"/>
        <v>1.2012326298040582E-2</v>
      </c>
      <c r="N1099" s="59">
        <f t="shared" si="654"/>
        <v>-5.2733297324449452E-3</v>
      </c>
      <c r="O1099" s="59">
        <f t="shared" si="654"/>
        <v>-1.548469581645838E-2</v>
      </c>
      <c r="P1099" s="59">
        <f t="shared" si="654"/>
        <v>-1.1779070602600014E-2</v>
      </c>
      <c r="Q1099" s="59">
        <f t="shared" si="654"/>
        <v>4.2464691407961691E-3</v>
      </c>
      <c r="R1099" s="59">
        <f t="shared" si="654"/>
        <v>1.1836515975007247E-2</v>
      </c>
      <c r="S1099" s="59">
        <f t="shared" si="654"/>
        <v>3.1960119029880926E-2</v>
      </c>
      <c r="T1099" s="59" t="e">
        <f t="shared" si="654"/>
        <v>#VALUE!</v>
      </c>
    </row>
    <row r="1103" spans="1:20" ht="16" x14ac:dyDescent="0.2">
      <c r="A1103" s="40" t="s">
        <v>83</v>
      </c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2"/>
      <c r="N1103" s="42"/>
    </row>
    <row r="1104" spans="1:20" ht="17" thickBo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20" ht="18" thickBot="1" x14ac:dyDescent="0.25">
      <c r="A1105" s="10"/>
      <c r="B1105" s="10" t="s">
        <v>0</v>
      </c>
      <c r="C1105" s="10" t="s">
        <v>1</v>
      </c>
      <c r="D1105" s="10" t="s">
        <v>2</v>
      </c>
      <c r="E1105" s="10" t="s">
        <v>3</v>
      </c>
      <c r="F1105" s="10" t="s">
        <v>4</v>
      </c>
      <c r="G1105" s="10" t="s">
        <v>5</v>
      </c>
      <c r="H1105" s="10" t="s">
        <v>6</v>
      </c>
      <c r="I1105" s="10" t="s">
        <v>7</v>
      </c>
      <c r="J1105" s="10" t="s">
        <v>8</v>
      </c>
      <c r="K1105" s="10" t="s">
        <v>9</v>
      </c>
      <c r="L1105" s="10" t="s">
        <v>10</v>
      </c>
      <c r="M1105" s="10" t="s">
        <v>30</v>
      </c>
      <c r="N1105" s="10" t="s">
        <v>36</v>
      </c>
      <c r="O1105" s="10" t="s">
        <v>39</v>
      </c>
      <c r="P1105" s="10" t="s">
        <v>40</v>
      </c>
      <c r="Q1105" s="10" t="s">
        <v>41</v>
      </c>
      <c r="R1105" s="10" t="s">
        <v>42</v>
      </c>
      <c r="S1105" s="10" t="s">
        <v>43</v>
      </c>
      <c r="T1105" s="10" t="s">
        <v>46</v>
      </c>
    </row>
    <row r="1106" spans="1:20" ht="18" thickBot="1" x14ac:dyDescent="0.25">
      <c r="A1106" s="5" t="s">
        <v>11</v>
      </c>
      <c r="B1106" s="64"/>
      <c r="C1106" s="64"/>
      <c r="D1106" s="64"/>
      <c r="E1106" s="64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</row>
    <row r="1107" spans="1:20" ht="17" thickBot="1" x14ac:dyDescent="0.25">
      <c r="A1107" s="5">
        <v>1</v>
      </c>
      <c r="B1107" s="64"/>
      <c r="C1107" s="64"/>
      <c r="D1107" s="64"/>
      <c r="E1107" s="64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</row>
    <row r="1108" spans="1:20" ht="17" thickBot="1" x14ac:dyDescent="0.25">
      <c r="A1108" s="5">
        <v>2</v>
      </c>
      <c r="B1108" s="64"/>
      <c r="C1108" s="64"/>
      <c r="D1108" s="64"/>
      <c r="E1108" s="64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</row>
    <row r="1109" spans="1:20" ht="17" thickBot="1" x14ac:dyDescent="0.25">
      <c r="A1109" s="5">
        <v>3</v>
      </c>
      <c r="B1109" s="64"/>
      <c r="C1109" s="64"/>
      <c r="D1109" s="64"/>
      <c r="E1109" s="64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</row>
    <row r="1110" spans="1:20" ht="17" thickBot="1" x14ac:dyDescent="0.25">
      <c r="A1110" s="5">
        <v>4</v>
      </c>
      <c r="B1110" s="64"/>
      <c r="C1110" s="64"/>
      <c r="D1110" s="64"/>
      <c r="E1110" s="64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</row>
    <row r="1111" spans="1:20" ht="17" thickBot="1" x14ac:dyDescent="0.25">
      <c r="A1111" s="5">
        <v>5</v>
      </c>
      <c r="B1111" s="64"/>
      <c r="C1111" s="64"/>
      <c r="D1111" s="64"/>
      <c r="E1111" s="64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</row>
    <row r="1112" spans="1:20" ht="17" thickBot="1" x14ac:dyDescent="0.25">
      <c r="A1112" s="5">
        <v>6</v>
      </c>
      <c r="B1112" s="33">
        <v>87</v>
      </c>
      <c r="C1112" s="33">
        <v>93</v>
      </c>
      <c r="D1112" s="33">
        <v>113</v>
      </c>
      <c r="E1112" s="33">
        <v>108</v>
      </c>
      <c r="F1112" s="12">
        <v>120</v>
      </c>
      <c r="G1112" s="12">
        <v>120</v>
      </c>
      <c r="H1112" s="12">
        <v>115</v>
      </c>
      <c r="I1112" s="12">
        <v>120</v>
      </c>
      <c r="J1112" s="12">
        <v>150</v>
      </c>
      <c r="K1112" s="12">
        <v>142</v>
      </c>
      <c r="L1112" s="12">
        <v>122</v>
      </c>
      <c r="M1112" s="12">
        <v>119</v>
      </c>
      <c r="N1112" s="12">
        <v>108</v>
      </c>
      <c r="O1112" s="12">
        <v>120</v>
      </c>
      <c r="P1112" s="12">
        <v>120</v>
      </c>
      <c r="Q1112" s="100">
        <v>112</v>
      </c>
      <c r="R1112" s="100">
        <v>120</v>
      </c>
      <c r="S1112" s="100">
        <v>110</v>
      </c>
      <c r="T1112" s="100">
        <v>98</v>
      </c>
    </row>
    <row r="1113" spans="1:20" ht="17" thickBot="1" x14ac:dyDescent="0.25">
      <c r="A1113" s="5">
        <v>7</v>
      </c>
      <c r="B1113" s="33">
        <v>90</v>
      </c>
      <c r="C1113" s="33">
        <v>78</v>
      </c>
      <c r="D1113" s="33">
        <v>86</v>
      </c>
      <c r="E1113" s="33">
        <v>115</v>
      </c>
      <c r="F1113" s="12">
        <v>99</v>
      </c>
      <c r="G1113" s="12">
        <v>119</v>
      </c>
      <c r="H1113" s="12">
        <v>114</v>
      </c>
      <c r="I1113" s="12">
        <v>110</v>
      </c>
      <c r="J1113" s="12">
        <v>115</v>
      </c>
      <c r="K1113" s="12">
        <v>128</v>
      </c>
      <c r="L1113" s="12">
        <v>134</v>
      </c>
      <c r="M1113" s="12">
        <v>112</v>
      </c>
      <c r="N1113" s="12">
        <v>114</v>
      </c>
      <c r="O1113" s="12">
        <v>108</v>
      </c>
      <c r="P1113" s="12">
        <v>119</v>
      </c>
      <c r="Q1113" s="100">
        <v>113</v>
      </c>
      <c r="R1113" s="100">
        <v>103</v>
      </c>
      <c r="S1113" s="100">
        <v>112</v>
      </c>
      <c r="T1113" s="100">
        <v>109</v>
      </c>
    </row>
    <row r="1114" spans="1:20" ht="17" thickBot="1" x14ac:dyDescent="0.25">
      <c r="A1114" s="5">
        <v>8</v>
      </c>
      <c r="B1114" s="33">
        <v>83</v>
      </c>
      <c r="C1114" s="33">
        <v>88</v>
      </c>
      <c r="D1114" s="33">
        <v>75</v>
      </c>
      <c r="E1114" s="33">
        <v>84</v>
      </c>
      <c r="F1114" s="12">
        <v>105</v>
      </c>
      <c r="G1114" s="12">
        <v>90</v>
      </c>
      <c r="H1114" s="12">
        <v>118</v>
      </c>
      <c r="I1114" s="12">
        <v>105</v>
      </c>
      <c r="J1114" s="12">
        <v>106</v>
      </c>
      <c r="K1114" s="12">
        <v>114</v>
      </c>
      <c r="L1114" s="12">
        <v>121</v>
      </c>
      <c r="M1114" s="12">
        <v>127</v>
      </c>
      <c r="N1114" s="12">
        <v>110</v>
      </c>
      <c r="O1114" s="12">
        <v>108</v>
      </c>
      <c r="P1114" s="12">
        <v>98</v>
      </c>
      <c r="Q1114" s="100">
        <v>108</v>
      </c>
      <c r="R1114" s="100">
        <v>103</v>
      </c>
      <c r="S1114" s="100">
        <v>93</v>
      </c>
      <c r="T1114" s="100">
        <v>104</v>
      </c>
    </row>
    <row r="1115" spans="1:20" ht="17" thickBot="1" x14ac:dyDescent="0.25">
      <c r="A1115" s="5">
        <v>9</v>
      </c>
      <c r="B1115" s="33">
        <v>70</v>
      </c>
      <c r="C1115" s="33">
        <v>72</v>
      </c>
      <c r="D1115" s="33">
        <v>79</v>
      </c>
      <c r="E1115" s="33">
        <v>65</v>
      </c>
      <c r="F1115" s="12">
        <v>73</v>
      </c>
      <c r="G1115" s="12">
        <v>94</v>
      </c>
      <c r="H1115" s="12">
        <v>79</v>
      </c>
      <c r="I1115" s="12">
        <v>102</v>
      </c>
      <c r="J1115" s="12">
        <v>85</v>
      </c>
      <c r="K1115" s="12">
        <v>75</v>
      </c>
      <c r="L1115" s="12">
        <v>98</v>
      </c>
      <c r="M1115" s="12">
        <v>110</v>
      </c>
      <c r="N1115" s="12">
        <v>100</v>
      </c>
      <c r="O1115" s="12">
        <v>101</v>
      </c>
      <c r="P1115" s="12">
        <v>80</v>
      </c>
      <c r="Q1115" s="100">
        <v>89</v>
      </c>
      <c r="R1115" s="100">
        <v>79</v>
      </c>
      <c r="S1115" s="100">
        <v>90</v>
      </c>
      <c r="T1115" s="100">
        <v>76</v>
      </c>
    </row>
    <row r="1116" spans="1:20" ht="17" thickBot="1" x14ac:dyDescent="0.25">
      <c r="A1116" s="5">
        <v>10</v>
      </c>
      <c r="B1116" s="33">
        <v>45</v>
      </c>
      <c r="C1116" s="33">
        <v>64</v>
      </c>
      <c r="D1116" s="33">
        <v>51</v>
      </c>
      <c r="E1116" s="33">
        <v>74</v>
      </c>
      <c r="F1116" s="12">
        <v>59</v>
      </c>
      <c r="G1116" s="12">
        <v>67</v>
      </c>
      <c r="H1116" s="12">
        <v>83</v>
      </c>
      <c r="I1116" s="12">
        <v>63</v>
      </c>
      <c r="J1116" s="12">
        <v>89</v>
      </c>
      <c r="K1116" s="12">
        <v>72</v>
      </c>
      <c r="L1116" s="12">
        <v>65</v>
      </c>
      <c r="M1116" s="12">
        <v>82</v>
      </c>
      <c r="N1116" s="12">
        <v>87</v>
      </c>
      <c r="O1116" s="12">
        <v>90</v>
      </c>
      <c r="P1116" s="12">
        <v>74</v>
      </c>
      <c r="Q1116" s="100">
        <v>73</v>
      </c>
      <c r="R1116" s="100">
        <v>81</v>
      </c>
      <c r="S1116" s="100">
        <v>71</v>
      </c>
      <c r="T1116" s="100">
        <v>95</v>
      </c>
    </row>
    <row r="1117" spans="1:20" ht="17" thickBot="1" x14ac:dyDescent="0.25">
      <c r="A1117" s="5">
        <v>11</v>
      </c>
      <c r="B1117" s="33">
        <v>28</v>
      </c>
      <c r="C1117" s="33">
        <v>43</v>
      </c>
      <c r="D1117" s="33">
        <v>52</v>
      </c>
      <c r="E1117" s="33">
        <v>50</v>
      </c>
      <c r="F1117" s="12">
        <v>69</v>
      </c>
      <c r="G1117" s="12">
        <v>55</v>
      </c>
      <c r="H1117" s="12">
        <v>69</v>
      </c>
      <c r="I1117" s="12">
        <v>74</v>
      </c>
      <c r="J1117" s="12">
        <v>60</v>
      </c>
      <c r="K1117" s="12">
        <v>81</v>
      </c>
      <c r="L1117" s="12">
        <v>59</v>
      </c>
      <c r="M1117" s="12">
        <v>58</v>
      </c>
      <c r="N1117" s="12">
        <v>76</v>
      </c>
      <c r="O1117" s="12">
        <v>80</v>
      </c>
      <c r="P1117" s="12">
        <v>87</v>
      </c>
      <c r="Q1117" s="100">
        <v>72</v>
      </c>
      <c r="R1117" s="100">
        <v>67</v>
      </c>
      <c r="S1117" s="100">
        <v>74</v>
      </c>
      <c r="T1117" s="100">
        <v>90</v>
      </c>
    </row>
    <row r="1118" spans="1:20" ht="17" thickBot="1" x14ac:dyDescent="0.25">
      <c r="A1118" s="5">
        <v>12</v>
      </c>
      <c r="B1118" s="33">
        <v>21</v>
      </c>
      <c r="C1118" s="33">
        <v>24</v>
      </c>
      <c r="D1118" s="33">
        <v>42</v>
      </c>
      <c r="E1118" s="33">
        <v>49</v>
      </c>
      <c r="F1118" s="12">
        <v>47</v>
      </c>
      <c r="G1118" s="12">
        <v>69</v>
      </c>
      <c r="H1118" s="12">
        <v>55</v>
      </c>
      <c r="I1118" s="12">
        <v>63</v>
      </c>
      <c r="J1118" s="12">
        <v>72</v>
      </c>
      <c r="K1118" s="12">
        <v>54</v>
      </c>
      <c r="L1118" s="12">
        <v>77</v>
      </c>
      <c r="M1118" s="12">
        <v>54</v>
      </c>
      <c r="N1118" s="12">
        <v>59</v>
      </c>
      <c r="O1118" s="12">
        <v>73</v>
      </c>
      <c r="P1118" s="12">
        <v>75</v>
      </c>
      <c r="Q1118" s="100">
        <v>83</v>
      </c>
      <c r="R1118" s="100">
        <v>63</v>
      </c>
      <c r="S1118" s="100">
        <v>62</v>
      </c>
      <c r="T1118" s="100">
        <v>68</v>
      </c>
    </row>
    <row r="1119" spans="1:20" ht="18" thickBot="1" x14ac:dyDescent="0.25">
      <c r="A1119" s="5" t="s">
        <v>13</v>
      </c>
      <c r="B1119" s="33"/>
      <c r="C1119" s="33"/>
      <c r="D1119" s="33"/>
      <c r="E1119" s="33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12"/>
    </row>
    <row r="1120" spans="1:20" ht="35" thickBot="1" x14ac:dyDescent="0.25">
      <c r="A1120" s="16" t="s">
        <v>14</v>
      </c>
      <c r="B1120" s="17">
        <f>SUM(B1106:B1118)</f>
        <v>424</v>
      </c>
      <c r="C1120" s="17">
        <f>SUM(C1106:C1118)</f>
        <v>462</v>
      </c>
      <c r="D1120" s="17">
        <f>SUM(D1106:D1118)</f>
        <v>498</v>
      </c>
      <c r="E1120" s="17">
        <f>SUM(E1106:E1118)</f>
        <v>545</v>
      </c>
      <c r="F1120" s="17">
        <f t="shared" ref="F1120:K1120" si="655">SUM(F1106:F1118)</f>
        <v>572</v>
      </c>
      <c r="G1120" s="17">
        <f t="shared" si="655"/>
        <v>614</v>
      </c>
      <c r="H1120" s="17">
        <f t="shared" si="655"/>
        <v>633</v>
      </c>
      <c r="I1120" s="17">
        <f t="shared" si="655"/>
        <v>637</v>
      </c>
      <c r="J1120" s="17">
        <f t="shared" si="655"/>
        <v>677</v>
      </c>
      <c r="K1120" s="17">
        <f t="shared" si="655"/>
        <v>666</v>
      </c>
      <c r="L1120" s="17">
        <f t="shared" ref="L1120:Q1120" si="656">SUM(L1106:L1118)</f>
        <v>676</v>
      </c>
      <c r="M1120" s="17">
        <f t="shared" si="656"/>
        <v>662</v>
      </c>
      <c r="N1120" s="17">
        <f t="shared" si="656"/>
        <v>654</v>
      </c>
      <c r="O1120" s="17">
        <f t="shared" si="656"/>
        <v>680</v>
      </c>
      <c r="P1120" s="17">
        <f t="shared" si="656"/>
        <v>653</v>
      </c>
      <c r="Q1120" s="17">
        <f t="shared" si="656"/>
        <v>650</v>
      </c>
      <c r="R1120" s="17">
        <f t="shared" ref="R1120:S1120" si="657">SUM(R1106:R1118)</f>
        <v>616</v>
      </c>
      <c r="S1120" s="17">
        <f t="shared" si="657"/>
        <v>612</v>
      </c>
      <c r="T1120" s="17">
        <f t="shared" ref="T1120" si="658">SUM(T1106:T1118)</f>
        <v>640</v>
      </c>
    </row>
    <row r="1121" spans="1:20" ht="52" thickBot="1" x14ac:dyDescent="0.25">
      <c r="A1121" s="16" t="s">
        <v>28</v>
      </c>
      <c r="B1121" s="34"/>
      <c r="C1121" s="19">
        <f>((C1120-B1120)/B1120)</f>
        <v>8.9622641509433956E-2</v>
      </c>
      <c r="D1121" s="19">
        <f>((D1120-C1120)/C1120)</f>
        <v>7.792207792207792E-2</v>
      </c>
      <c r="E1121" s="19">
        <f>((E1120-D1120)/D1120)</f>
        <v>9.4377510040160636E-2</v>
      </c>
      <c r="F1121" s="19">
        <f>((F1120-E1120)/E1120)</f>
        <v>4.9541284403669728E-2</v>
      </c>
      <c r="G1121" s="19">
        <f t="shared" ref="G1121:N1121" si="659">((G1120-F1120)/F1120)</f>
        <v>7.3426573426573424E-2</v>
      </c>
      <c r="H1121" s="19">
        <f t="shared" si="659"/>
        <v>3.0944625407166124E-2</v>
      </c>
      <c r="I1121" s="19">
        <f t="shared" si="659"/>
        <v>6.3191153238546603E-3</v>
      </c>
      <c r="J1121" s="19">
        <f t="shared" si="659"/>
        <v>6.2794348508634218E-2</v>
      </c>
      <c r="K1121" s="19">
        <f t="shared" si="659"/>
        <v>-1.6248153618906941E-2</v>
      </c>
      <c r="L1121" s="19">
        <f t="shared" si="659"/>
        <v>1.5015015015015015E-2</v>
      </c>
      <c r="M1121" s="19">
        <f t="shared" si="659"/>
        <v>-2.0710059171597635E-2</v>
      </c>
      <c r="N1121" s="19">
        <f t="shared" si="659"/>
        <v>-1.2084592145015106E-2</v>
      </c>
      <c r="O1121" s="19">
        <f>((O1120-N1120)/N1120)</f>
        <v>3.9755351681957186E-2</v>
      </c>
      <c r="P1121" s="19">
        <f>((P1120-O1120)/O1120)</f>
        <v>-3.9705882352941174E-2</v>
      </c>
      <c r="Q1121" s="19">
        <f>((Q1120-P1120)/P1120)</f>
        <v>-4.5941807044410417E-3</v>
      </c>
      <c r="R1121" s="19">
        <f>((R1120-Q1120)/Q1120)</f>
        <v>-5.2307692307692305E-2</v>
      </c>
      <c r="S1121" s="19">
        <f>((S1120-R1120)/R1120)</f>
        <v>-6.4935064935064939E-3</v>
      </c>
      <c r="T1121" s="19">
        <f>((T1120-S1120)/S1120)</f>
        <v>4.5751633986928102E-2</v>
      </c>
    </row>
    <row r="1122" spans="1:20" ht="69" thickBot="1" x14ac:dyDescent="0.25">
      <c r="A1122" s="16" t="s">
        <v>16</v>
      </c>
      <c r="B1122" s="19"/>
      <c r="C1122" s="19"/>
      <c r="D1122" s="19"/>
      <c r="E1122" s="19"/>
      <c r="F1122" s="19"/>
      <c r="G1122" s="19">
        <f t="shared" ref="G1122:N1122" si="660">(G1120-B1120)/B1120</f>
        <v>0.44811320754716982</v>
      </c>
      <c r="H1122" s="19">
        <f t="shared" si="660"/>
        <v>0.37012987012987014</v>
      </c>
      <c r="I1122" s="19">
        <f t="shared" si="660"/>
        <v>0.27911646586345379</v>
      </c>
      <c r="J1122" s="19">
        <f t="shared" si="660"/>
        <v>0.24220183486238533</v>
      </c>
      <c r="K1122" s="19">
        <f t="shared" si="660"/>
        <v>0.16433566433566432</v>
      </c>
      <c r="L1122" s="19">
        <f t="shared" si="660"/>
        <v>0.10097719869706841</v>
      </c>
      <c r="M1122" s="19">
        <f t="shared" si="660"/>
        <v>4.5813586097946286E-2</v>
      </c>
      <c r="N1122" s="19">
        <f t="shared" si="660"/>
        <v>2.6687598116169546E-2</v>
      </c>
      <c r="O1122" s="19">
        <f>(O1120-J1120)/J1120</f>
        <v>4.4313146233382573E-3</v>
      </c>
      <c r="P1122" s="19">
        <f>(P1120-K1120)/K1120</f>
        <v>-1.951951951951952E-2</v>
      </c>
      <c r="Q1122" s="19">
        <f>(Q1120-L1120)/L1120</f>
        <v>-3.8461538461538464E-2</v>
      </c>
      <c r="R1122" s="19">
        <f>(R1120-M1120)/M1120</f>
        <v>-6.9486404833836862E-2</v>
      </c>
      <c r="S1122" s="19">
        <f>(S1120-N1120)/N1120</f>
        <v>-6.4220183486238536E-2</v>
      </c>
      <c r="T1122" s="19">
        <f>(T1120-O1120)/O1120</f>
        <v>-5.8823529411764705E-2</v>
      </c>
    </row>
    <row r="1123" spans="1:20" ht="86" thickBot="1" x14ac:dyDescent="0.25">
      <c r="A1123" s="16" t="s">
        <v>17</v>
      </c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>
        <f t="shared" ref="L1123:T1123" si="661">(L1120-B1120)/B1120</f>
        <v>0.59433962264150941</v>
      </c>
      <c r="M1123" s="19">
        <f t="shared" si="661"/>
        <v>0.4329004329004329</v>
      </c>
      <c r="N1123" s="19">
        <f t="shared" si="661"/>
        <v>0.31325301204819278</v>
      </c>
      <c r="O1123" s="19">
        <f t="shared" si="661"/>
        <v>0.24770642201834864</v>
      </c>
      <c r="P1123" s="19">
        <f t="shared" si="661"/>
        <v>0.14160839160839161</v>
      </c>
      <c r="Q1123" s="19">
        <f t="shared" si="661"/>
        <v>5.8631921824104233E-2</v>
      </c>
      <c r="R1123" s="19">
        <f t="shared" si="661"/>
        <v>-2.6856240126382307E-2</v>
      </c>
      <c r="S1123" s="19">
        <f t="shared" si="661"/>
        <v>-3.924646781789639E-2</v>
      </c>
      <c r="T1123" s="19">
        <f t="shared" si="661"/>
        <v>-5.4652880354505169E-2</v>
      </c>
    </row>
    <row r="1124" spans="1:20" ht="35" thickBot="1" x14ac:dyDescent="0.25">
      <c r="A1124" s="16" t="s">
        <v>18</v>
      </c>
      <c r="B1124" s="65">
        <v>7449</v>
      </c>
      <c r="C1124" s="65">
        <v>7432</v>
      </c>
      <c r="D1124" s="65">
        <v>7261</v>
      </c>
      <c r="E1124" s="65">
        <v>7138</v>
      </c>
      <c r="F1124" s="65">
        <v>6979</v>
      </c>
      <c r="G1124" s="29">
        <v>6780</v>
      </c>
      <c r="H1124" s="29">
        <v>6564</v>
      </c>
      <c r="I1124" s="29">
        <v>6354</v>
      </c>
      <c r="J1124" s="29">
        <v>6230</v>
      </c>
      <c r="K1124" s="29">
        <v>6017</v>
      </c>
      <c r="L1124" s="29">
        <v>5864</v>
      </c>
      <c r="M1124" s="29">
        <v>5757</v>
      </c>
      <c r="N1124" s="29">
        <v>5743</v>
      </c>
      <c r="O1124" s="29">
        <v>5808</v>
      </c>
      <c r="P1124" s="29">
        <v>5807</v>
      </c>
      <c r="Q1124" s="29">
        <v>5853</v>
      </c>
      <c r="R1124" s="29">
        <v>5765</v>
      </c>
      <c r="S1124" s="29">
        <v>5658</v>
      </c>
      <c r="T1124" s="29">
        <v>5599</v>
      </c>
    </row>
    <row r="1125" spans="1:20" ht="69" thickBot="1" x14ac:dyDescent="0.25">
      <c r="A1125" s="16" t="s">
        <v>19</v>
      </c>
      <c r="B1125" s="19"/>
      <c r="C1125" s="19">
        <f t="shared" ref="C1125:N1125" si="662">(C1124-B1124)/B1124</f>
        <v>-2.2821855282588268E-3</v>
      </c>
      <c r="D1125" s="19">
        <f t="shared" si="662"/>
        <v>-2.3008611410118406E-2</v>
      </c>
      <c r="E1125" s="19">
        <f t="shared" si="662"/>
        <v>-1.6939815452417021E-2</v>
      </c>
      <c r="F1125" s="19">
        <f t="shared" si="662"/>
        <v>-2.2275147100028019E-2</v>
      </c>
      <c r="G1125" s="19">
        <f t="shared" si="662"/>
        <v>-2.8514113769881073E-2</v>
      </c>
      <c r="H1125" s="19">
        <f t="shared" si="662"/>
        <v>-3.1858407079646017E-2</v>
      </c>
      <c r="I1125" s="19">
        <f t="shared" si="662"/>
        <v>-3.1992687385740404E-2</v>
      </c>
      <c r="J1125" s="19">
        <f t="shared" si="662"/>
        <v>-1.9515265974189486E-2</v>
      </c>
      <c r="K1125" s="19">
        <f t="shared" si="662"/>
        <v>-3.4189406099518461E-2</v>
      </c>
      <c r="L1125" s="19">
        <f t="shared" si="662"/>
        <v>-2.54279541299651E-2</v>
      </c>
      <c r="M1125" s="19">
        <f t="shared" si="662"/>
        <v>-1.824693042291951E-2</v>
      </c>
      <c r="N1125" s="19">
        <f t="shared" si="662"/>
        <v>-2.4318221295813792E-3</v>
      </c>
      <c r="O1125" s="19">
        <f>(O1124-N1124)/N1124</f>
        <v>1.1318126414765801E-2</v>
      </c>
      <c r="P1125" s="19">
        <f>(P1124-O1124)/O1124</f>
        <v>-1.7217630853994491E-4</v>
      </c>
      <c r="Q1125" s="19">
        <f>(Q1124-P1124)/P1124</f>
        <v>7.9214740830032722E-3</v>
      </c>
      <c r="R1125" s="19">
        <f>(R1124-Q1124)/Q1124</f>
        <v>-1.5035024773620365E-2</v>
      </c>
      <c r="S1125" s="19">
        <f>(S1124-R1124)/R1124</f>
        <v>-1.8560277536860365E-2</v>
      </c>
      <c r="T1125" s="19">
        <f>(T1124-S1124)/S1124</f>
        <v>-1.0427712972781902E-2</v>
      </c>
    </row>
    <row r="1126" spans="1:20" ht="69" thickBot="1" x14ac:dyDescent="0.25">
      <c r="A1126" s="16" t="s">
        <v>20</v>
      </c>
      <c r="B1126" s="19"/>
      <c r="C1126" s="19"/>
      <c r="D1126" s="19"/>
      <c r="E1126" s="19"/>
      <c r="F1126" s="19"/>
      <c r="G1126" s="19">
        <f t="shared" ref="G1126:N1126" si="663">(G1124-B1124)/B1124</f>
        <v>-8.9810712847362056E-2</v>
      </c>
      <c r="H1126" s="19">
        <f t="shared" si="663"/>
        <v>-0.11679224973089343</v>
      </c>
      <c r="I1126" s="19">
        <f t="shared" si="663"/>
        <v>-0.12491392370196942</v>
      </c>
      <c r="J1126" s="19">
        <f t="shared" si="663"/>
        <v>-0.12720650042028581</v>
      </c>
      <c r="K1126" s="19">
        <f t="shared" si="663"/>
        <v>-0.13784209772173664</v>
      </c>
      <c r="L1126" s="19">
        <f t="shared" si="663"/>
        <v>-0.13510324483775812</v>
      </c>
      <c r="M1126" s="19">
        <f t="shared" si="663"/>
        <v>-0.12294332723948811</v>
      </c>
      <c r="N1126" s="19">
        <f t="shared" si="663"/>
        <v>-9.6159899276046581E-2</v>
      </c>
      <c r="O1126" s="19">
        <f>(O1124-J1124)/J1124</f>
        <v>-6.773675762439807E-2</v>
      </c>
      <c r="P1126" s="19">
        <f>(P1124-K1124)/K1124</f>
        <v>-3.4901113511716805E-2</v>
      </c>
      <c r="Q1126" s="19">
        <f>(Q1124-L1124)/L1124</f>
        <v>-1.8758526603001365E-3</v>
      </c>
      <c r="R1126" s="19">
        <f>(R1124-M1124)/M1124</f>
        <v>1.3896126454750739E-3</v>
      </c>
      <c r="S1126" s="19">
        <f>(S1124-N1124)/N1124</f>
        <v>-1.4800626850078356E-2</v>
      </c>
      <c r="T1126" s="19">
        <f>(T1124-O1124)/O1124</f>
        <v>-3.5984848484848488E-2</v>
      </c>
    </row>
    <row r="1127" spans="1:20" ht="86" thickBot="1" x14ac:dyDescent="0.25">
      <c r="A1127" s="16" t="s">
        <v>21</v>
      </c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>
        <f t="shared" ref="L1127:T1127" si="664">(L1124-B1124)/B1124</f>
        <v>-0.21278023895824943</v>
      </c>
      <c r="M1127" s="19">
        <f t="shared" si="664"/>
        <v>-0.2253767491926803</v>
      </c>
      <c r="N1127" s="19">
        <f t="shared" si="664"/>
        <v>-0.20906211265665886</v>
      </c>
      <c r="O1127" s="19">
        <f t="shared" si="664"/>
        <v>-0.18632670215746708</v>
      </c>
      <c r="P1127" s="19">
        <f t="shared" si="664"/>
        <v>-0.16793236853417395</v>
      </c>
      <c r="Q1127" s="19">
        <f t="shared" si="664"/>
        <v>-0.13672566371681416</v>
      </c>
      <c r="R1127" s="19">
        <f t="shared" si="664"/>
        <v>-0.12172455819622181</v>
      </c>
      <c r="S1127" s="19">
        <f t="shared" si="664"/>
        <v>-0.10953729933899906</v>
      </c>
      <c r="T1127" s="19">
        <f t="shared" si="664"/>
        <v>-0.10128410914927768</v>
      </c>
    </row>
    <row r="1128" spans="1:20" ht="52" thickBot="1" x14ac:dyDescent="0.25">
      <c r="A1128" s="16" t="s">
        <v>22</v>
      </c>
      <c r="B1128" s="19">
        <f>B1120/B1124</f>
        <v>5.6920391998926033E-2</v>
      </c>
      <c r="C1128" s="19">
        <f>C1120/C1124</f>
        <v>6.2163616792249729E-2</v>
      </c>
      <c r="D1128" s="19">
        <f>D1120/D1124</f>
        <v>6.8585594270761607E-2</v>
      </c>
      <c r="E1128" s="19">
        <f>E1120/E1124</f>
        <v>7.6351919305127483E-2</v>
      </c>
      <c r="F1128" s="19">
        <f>F1120/F1124</f>
        <v>8.1960166212924485E-2</v>
      </c>
      <c r="G1128" s="19">
        <f t="shared" ref="G1128:M1128" si="665">G1120/G1124</f>
        <v>9.0560471976401186E-2</v>
      </c>
      <c r="H1128" s="19">
        <f t="shared" si="665"/>
        <v>9.6435100548446076E-2</v>
      </c>
      <c r="I1128" s="19">
        <f t="shared" si="665"/>
        <v>0.10025180988353793</v>
      </c>
      <c r="J1128" s="19">
        <f t="shared" si="665"/>
        <v>0.10866773675762439</v>
      </c>
      <c r="K1128" s="19">
        <f t="shared" si="665"/>
        <v>0.11068638856573043</v>
      </c>
      <c r="L1128" s="19">
        <f t="shared" si="665"/>
        <v>0.11527967257844475</v>
      </c>
      <c r="M1128" s="19">
        <f t="shared" si="665"/>
        <v>0.11499044641306236</v>
      </c>
      <c r="N1128" s="19">
        <f t="shared" ref="N1128" si="666">N1120/N1124</f>
        <v>0.11387776423472053</v>
      </c>
      <c r="O1128" s="19">
        <f>O1120/O1124</f>
        <v>0.11707988980716254</v>
      </c>
      <c r="P1128" s="19">
        <f>P1120/P1124</f>
        <v>0.11245049078698123</v>
      </c>
      <c r="Q1128" s="19">
        <f>Q1120/Q1124</f>
        <v>0.11105416025969589</v>
      </c>
      <c r="R1128" s="19">
        <f>R1120/R1124</f>
        <v>0.10685169124024284</v>
      </c>
      <c r="S1128" s="19">
        <f>S1120/S1124</f>
        <v>0.10816542948038176</v>
      </c>
      <c r="T1128" s="19">
        <f>T1120/T1124</f>
        <v>0.11430612609394535</v>
      </c>
    </row>
    <row r="1129" spans="1:20" ht="69" thickBot="1" x14ac:dyDescent="0.25">
      <c r="A1129" s="16" t="s">
        <v>23</v>
      </c>
      <c r="B1129" s="19"/>
      <c r="C1129" s="19">
        <f t="shared" ref="C1129:K1129" si="667">(C1128-B1128)</f>
        <v>5.2432247933236961E-3</v>
      </c>
      <c r="D1129" s="19">
        <f t="shared" si="667"/>
        <v>6.4219774785118783E-3</v>
      </c>
      <c r="E1129" s="19">
        <f t="shared" si="667"/>
        <v>7.7663250343658757E-3</v>
      </c>
      <c r="F1129" s="19">
        <f t="shared" si="667"/>
        <v>5.6082469077970015E-3</v>
      </c>
      <c r="G1129" s="19">
        <f t="shared" si="667"/>
        <v>8.6003057634767011E-3</v>
      </c>
      <c r="H1129" s="19">
        <f t="shared" si="667"/>
        <v>5.8746285720448904E-3</v>
      </c>
      <c r="I1129" s="19">
        <f t="shared" si="667"/>
        <v>3.8167093350918585E-3</v>
      </c>
      <c r="J1129" s="19">
        <f t="shared" si="667"/>
        <v>8.4159268740864601E-3</v>
      </c>
      <c r="K1129" s="19">
        <f t="shared" si="667"/>
        <v>2.0186518081060367E-3</v>
      </c>
      <c r="L1129" s="19">
        <f t="shared" ref="L1129:T1129" si="668">(L1128-K1128)</f>
        <v>4.5932840127143187E-3</v>
      </c>
      <c r="M1129" s="19">
        <f t="shared" si="668"/>
        <v>-2.8922616538239188E-4</v>
      </c>
      <c r="N1129" s="19">
        <f t="shared" si="668"/>
        <v>-1.1126821783418311E-3</v>
      </c>
      <c r="O1129" s="19">
        <f t="shared" si="668"/>
        <v>3.2021255724420106E-3</v>
      </c>
      <c r="P1129" s="19">
        <f t="shared" si="668"/>
        <v>-4.6293990201813073E-3</v>
      </c>
      <c r="Q1129" s="19">
        <f t="shared" si="668"/>
        <v>-1.3963305272853416E-3</v>
      </c>
      <c r="R1129" s="19">
        <f t="shared" si="668"/>
        <v>-4.2024690194530506E-3</v>
      </c>
      <c r="S1129" s="19">
        <f t="shared" si="668"/>
        <v>1.3137382401389175E-3</v>
      </c>
      <c r="T1129" s="19">
        <f t="shared" si="668"/>
        <v>6.1406966135635899E-3</v>
      </c>
    </row>
    <row r="1130" spans="1:20" ht="69" thickBot="1" x14ac:dyDescent="0.25">
      <c r="A1130" s="16" t="s">
        <v>24</v>
      </c>
      <c r="B1130" s="19"/>
      <c r="C1130" s="19"/>
      <c r="D1130" s="19"/>
      <c r="E1130" s="19"/>
      <c r="F1130" s="19"/>
      <c r="G1130" s="19">
        <f>G1128-B1128</f>
        <v>3.3640079977475153E-2</v>
      </c>
      <c r="H1130" s="19">
        <f t="shared" ref="H1130:K1130" si="669">H1128-C1128</f>
        <v>3.4271483756196347E-2</v>
      </c>
      <c r="I1130" s="19">
        <f t="shared" si="669"/>
        <v>3.1666215612776327E-2</v>
      </c>
      <c r="J1130" s="19">
        <f t="shared" si="669"/>
        <v>3.2315817452496912E-2</v>
      </c>
      <c r="K1130" s="19">
        <f t="shared" si="669"/>
        <v>2.8726222352805947E-2</v>
      </c>
      <c r="L1130" s="19">
        <f t="shared" ref="L1130:T1130" si="670">L1128-G1128</f>
        <v>2.4719200602043565E-2</v>
      </c>
      <c r="M1130" s="19">
        <f t="shared" si="670"/>
        <v>1.8555345864616282E-2</v>
      </c>
      <c r="N1130" s="19">
        <f t="shared" si="670"/>
        <v>1.3625954351182593E-2</v>
      </c>
      <c r="O1130" s="19">
        <f t="shared" si="670"/>
        <v>8.412153049538143E-3</v>
      </c>
      <c r="P1130" s="19">
        <f t="shared" si="670"/>
        <v>1.764102221250799E-3</v>
      </c>
      <c r="Q1130" s="19">
        <f t="shared" si="670"/>
        <v>-4.2255123187488614E-3</v>
      </c>
      <c r="R1130" s="19">
        <f t="shared" si="670"/>
        <v>-8.1387551728195201E-3</v>
      </c>
      <c r="S1130" s="19">
        <f t="shared" si="670"/>
        <v>-5.7123347543387715E-3</v>
      </c>
      <c r="T1130" s="19">
        <f t="shared" si="670"/>
        <v>-2.7737637132171922E-3</v>
      </c>
    </row>
    <row r="1131" spans="1:20" ht="69" thickBot="1" x14ac:dyDescent="0.25">
      <c r="A1131" s="16" t="s">
        <v>25</v>
      </c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>
        <f t="shared" ref="L1131:T1131" si="671">L1128-B1128</f>
        <v>5.8359280579518717E-2</v>
      </c>
      <c r="M1131" s="19">
        <f t="shared" si="671"/>
        <v>5.2826829620812629E-2</v>
      </c>
      <c r="N1131" s="19">
        <f t="shared" si="671"/>
        <v>4.529216996395892E-2</v>
      </c>
      <c r="O1131" s="19">
        <f t="shared" si="671"/>
        <v>4.0727970502035055E-2</v>
      </c>
      <c r="P1131" s="19">
        <f t="shared" si="671"/>
        <v>3.0490324574056746E-2</v>
      </c>
      <c r="Q1131" s="19">
        <f t="shared" si="671"/>
        <v>2.0493688283294703E-2</v>
      </c>
      <c r="R1131" s="19">
        <f t="shared" si="671"/>
        <v>1.0416590691796762E-2</v>
      </c>
      <c r="S1131" s="19">
        <f t="shared" si="671"/>
        <v>7.9136195968438211E-3</v>
      </c>
      <c r="T1131" s="19">
        <f t="shared" si="671"/>
        <v>5.6383893363209509E-3</v>
      </c>
    </row>
    <row r="1135" spans="1:20" ht="16" x14ac:dyDescent="0.2">
      <c r="A1135" s="40" t="s">
        <v>84</v>
      </c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2"/>
      <c r="N1135" s="42"/>
    </row>
    <row r="1136" spans="1:20" ht="17" thickBot="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20" ht="18" thickBot="1" x14ac:dyDescent="0.25">
      <c r="A1137" s="10"/>
      <c r="B1137" s="10" t="s">
        <v>0</v>
      </c>
      <c r="C1137" s="10" t="s">
        <v>1</v>
      </c>
      <c r="D1137" s="10" t="s">
        <v>2</v>
      </c>
      <c r="E1137" s="10" t="s">
        <v>3</v>
      </c>
      <c r="F1137" s="10" t="s">
        <v>4</v>
      </c>
      <c r="G1137" s="10" t="s">
        <v>5</v>
      </c>
      <c r="H1137" s="10" t="s">
        <v>6</v>
      </c>
      <c r="I1137" s="10" t="s">
        <v>7</v>
      </c>
      <c r="J1137" s="10" t="s">
        <v>8</v>
      </c>
      <c r="K1137" s="10" t="s">
        <v>9</v>
      </c>
      <c r="L1137" s="10" t="s">
        <v>10</v>
      </c>
      <c r="M1137" s="10" t="s">
        <v>30</v>
      </c>
      <c r="N1137" s="10" t="s">
        <v>36</v>
      </c>
      <c r="O1137" s="10" t="s">
        <v>39</v>
      </c>
      <c r="P1137" s="10" t="s">
        <v>40</v>
      </c>
      <c r="Q1137" s="10" t="s">
        <v>41</v>
      </c>
      <c r="R1137" s="10" t="s">
        <v>42</v>
      </c>
      <c r="S1137" s="10" t="s">
        <v>43</v>
      </c>
      <c r="T1137" s="10" t="s">
        <v>46</v>
      </c>
    </row>
    <row r="1138" spans="1:20" ht="18" thickBot="1" x14ac:dyDescent="0.25">
      <c r="A1138" s="5" t="s">
        <v>11</v>
      </c>
      <c r="B1138" s="46">
        <v>106</v>
      </c>
      <c r="C1138" s="46">
        <v>133</v>
      </c>
      <c r="D1138" s="46">
        <v>128</v>
      </c>
      <c r="E1138" s="46">
        <v>141</v>
      </c>
      <c r="F1138" s="55">
        <v>140</v>
      </c>
      <c r="G1138" s="55">
        <v>143</v>
      </c>
      <c r="H1138" s="55">
        <v>142</v>
      </c>
      <c r="I1138" s="55">
        <v>129</v>
      </c>
      <c r="J1138" s="55">
        <v>143</v>
      </c>
      <c r="K1138" s="55">
        <v>141</v>
      </c>
      <c r="L1138" s="55">
        <v>154</v>
      </c>
      <c r="M1138" s="55">
        <v>177</v>
      </c>
      <c r="N1138" s="55">
        <v>159</v>
      </c>
      <c r="O1138" s="55">
        <v>166</v>
      </c>
      <c r="P1138" s="55">
        <v>146</v>
      </c>
      <c r="Q1138" s="55">
        <v>148</v>
      </c>
      <c r="R1138" s="55">
        <v>146</v>
      </c>
      <c r="S1138" s="55">
        <v>147</v>
      </c>
      <c r="T1138" s="103">
        <v>162</v>
      </c>
    </row>
    <row r="1139" spans="1:20" ht="17" thickBot="1" x14ac:dyDescent="0.25">
      <c r="A1139" s="5">
        <v>1</v>
      </c>
      <c r="B1139" s="46">
        <v>120</v>
      </c>
      <c r="C1139" s="46">
        <v>126</v>
      </c>
      <c r="D1139" s="46">
        <v>146</v>
      </c>
      <c r="E1139" s="46">
        <v>124</v>
      </c>
      <c r="F1139" s="55">
        <v>142</v>
      </c>
      <c r="G1139" s="55">
        <v>150</v>
      </c>
      <c r="H1139" s="55">
        <v>150</v>
      </c>
      <c r="I1139" s="55">
        <v>147</v>
      </c>
      <c r="J1139" s="55">
        <v>143</v>
      </c>
      <c r="K1139" s="55">
        <v>152</v>
      </c>
      <c r="L1139" s="55">
        <v>161</v>
      </c>
      <c r="M1139" s="55">
        <v>156</v>
      </c>
      <c r="N1139" s="55">
        <v>183</v>
      </c>
      <c r="O1139" s="55">
        <v>164</v>
      </c>
      <c r="P1139" s="55">
        <v>161</v>
      </c>
      <c r="Q1139" s="101">
        <v>144</v>
      </c>
      <c r="R1139" s="101">
        <v>152</v>
      </c>
      <c r="S1139" s="101">
        <v>149</v>
      </c>
      <c r="T1139" s="101">
        <v>149</v>
      </c>
    </row>
    <row r="1140" spans="1:20" ht="17" thickBot="1" x14ac:dyDescent="0.25">
      <c r="A1140" s="5">
        <v>2</v>
      </c>
      <c r="B1140" s="46">
        <v>124</v>
      </c>
      <c r="C1140" s="46">
        <v>112</v>
      </c>
      <c r="D1140" s="46">
        <v>117</v>
      </c>
      <c r="E1140" s="46">
        <v>145</v>
      </c>
      <c r="F1140" s="55">
        <v>113</v>
      </c>
      <c r="G1140" s="55">
        <v>128</v>
      </c>
      <c r="H1140" s="55">
        <v>145</v>
      </c>
      <c r="I1140" s="55">
        <v>141</v>
      </c>
      <c r="J1140" s="55">
        <v>138</v>
      </c>
      <c r="K1140" s="55">
        <v>137</v>
      </c>
      <c r="L1140" s="55">
        <v>137</v>
      </c>
      <c r="M1140" s="55">
        <v>152</v>
      </c>
      <c r="N1140" s="55">
        <v>153</v>
      </c>
      <c r="O1140" s="55">
        <v>177</v>
      </c>
      <c r="P1140" s="55">
        <v>161</v>
      </c>
      <c r="Q1140" s="101">
        <v>157</v>
      </c>
      <c r="R1140" s="101">
        <v>137</v>
      </c>
      <c r="S1140" s="101">
        <v>141</v>
      </c>
      <c r="T1140" s="101">
        <v>146</v>
      </c>
    </row>
    <row r="1141" spans="1:20" ht="17" thickBot="1" x14ac:dyDescent="0.25">
      <c r="A1141" s="5">
        <v>3</v>
      </c>
      <c r="B1141" s="46">
        <v>79</v>
      </c>
      <c r="C1141" s="46">
        <v>115</v>
      </c>
      <c r="D1141" s="46">
        <v>105</v>
      </c>
      <c r="E1141" s="46">
        <v>113</v>
      </c>
      <c r="F1141" s="55">
        <v>133</v>
      </c>
      <c r="G1141" s="55">
        <v>110</v>
      </c>
      <c r="H1141" s="55">
        <v>123</v>
      </c>
      <c r="I1141" s="55">
        <v>134</v>
      </c>
      <c r="J1141" s="55">
        <v>133</v>
      </c>
      <c r="K1141" s="55">
        <v>133</v>
      </c>
      <c r="L1141" s="55">
        <v>133</v>
      </c>
      <c r="M1141" s="55">
        <v>128</v>
      </c>
      <c r="N1141" s="55">
        <v>153</v>
      </c>
      <c r="O1141" s="55">
        <v>150</v>
      </c>
      <c r="P1141" s="55">
        <v>170</v>
      </c>
      <c r="Q1141" s="101">
        <v>154</v>
      </c>
      <c r="R1141" s="101">
        <v>151</v>
      </c>
      <c r="S1141" s="101">
        <v>135</v>
      </c>
      <c r="T1141" s="101">
        <v>139</v>
      </c>
    </row>
    <row r="1142" spans="1:20" ht="17" thickBot="1" x14ac:dyDescent="0.25">
      <c r="A1142" s="5">
        <v>4</v>
      </c>
      <c r="B1142" s="46">
        <v>84</v>
      </c>
      <c r="C1142" s="46">
        <v>73</v>
      </c>
      <c r="D1142" s="46">
        <v>102</v>
      </c>
      <c r="E1142" s="46">
        <v>101</v>
      </c>
      <c r="F1142" s="55">
        <v>106</v>
      </c>
      <c r="G1142" s="55">
        <v>126</v>
      </c>
      <c r="H1142" s="55">
        <v>107</v>
      </c>
      <c r="I1142" s="55">
        <v>119</v>
      </c>
      <c r="J1142" s="55">
        <v>133</v>
      </c>
      <c r="K1142" s="55">
        <v>127</v>
      </c>
      <c r="L1142" s="55">
        <v>130</v>
      </c>
      <c r="M1142" s="55">
        <v>123</v>
      </c>
      <c r="N1142" s="55">
        <v>124</v>
      </c>
      <c r="O1142" s="55">
        <v>152</v>
      </c>
      <c r="P1142" s="55">
        <v>144</v>
      </c>
      <c r="Q1142" s="101">
        <v>166</v>
      </c>
      <c r="R1142" s="101">
        <v>151</v>
      </c>
      <c r="S1142" s="101">
        <v>144</v>
      </c>
      <c r="T1142" s="101">
        <v>128</v>
      </c>
    </row>
    <row r="1143" spans="1:20" ht="17" thickBot="1" x14ac:dyDescent="0.25">
      <c r="A1143" s="5">
        <v>5</v>
      </c>
      <c r="B1143" s="46">
        <v>71</v>
      </c>
      <c r="C1143" s="46">
        <v>79</v>
      </c>
      <c r="D1143" s="46">
        <v>72</v>
      </c>
      <c r="E1143" s="46">
        <v>95</v>
      </c>
      <c r="F1143" s="55">
        <v>101</v>
      </c>
      <c r="G1143" s="55">
        <v>101</v>
      </c>
      <c r="H1143" s="55">
        <v>125</v>
      </c>
      <c r="I1143" s="55">
        <v>96</v>
      </c>
      <c r="J1143" s="55">
        <v>112</v>
      </c>
      <c r="K1143" s="55">
        <v>124</v>
      </c>
      <c r="L1143" s="55">
        <v>118</v>
      </c>
      <c r="M1143" s="55">
        <v>125</v>
      </c>
      <c r="N1143" s="55">
        <v>122</v>
      </c>
      <c r="O1143" s="55">
        <v>119</v>
      </c>
      <c r="P1143" s="55">
        <v>148</v>
      </c>
      <c r="Q1143" s="101">
        <v>133</v>
      </c>
      <c r="R1143" s="101">
        <v>164</v>
      </c>
      <c r="S1143" s="101">
        <v>149</v>
      </c>
      <c r="T1143" s="101">
        <v>144</v>
      </c>
    </row>
    <row r="1144" spans="1:20" ht="17" thickBot="1" x14ac:dyDescent="0.25">
      <c r="A1144" s="5">
        <v>6</v>
      </c>
      <c r="B1144" s="46">
        <v>59</v>
      </c>
      <c r="C1144" s="46">
        <v>70</v>
      </c>
      <c r="D1144" s="46">
        <v>76</v>
      </c>
      <c r="E1144" s="46">
        <v>68</v>
      </c>
      <c r="F1144" s="55">
        <v>91</v>
      </c>
      <c r="G1144" s="55">
        <v>101</v>
      </c>
      <c r="H1144" s="55">
        <v>99</v>
      </c>
      <c r="I1144" s="55">
        <v>125</v>
      </c>
      <c r="J1144" s="55">
        <v>91</v>
      </c>
      <c r="K1144" s="55">
        <v>114</v>
      </c>
      <c r="L1144" s="55">
        <v>120</v>
      </c>
      <c r="M1144" s="55">
        <v>132</v>
      </c>
      <c r="N1144" s="55">
        <v>145</v>
      </c>
      <c r="O1144" s="55">
        <v>150</v>
      </c>
      <c r="P1144" s="55">
        <v>138</v>
      </c>
      <c r="Q1144" s="101">
        <v>163</v>
      </c>
      <c r="R1144" s="101">
        <v>144</v>
      </c>
      <c r="S1144" s="101">
        <v>186</v>
      </c>
      <c r="T1144" s="101">
        <v>166</v>
      </c>
    </row>
    <row r="1145" spans="1:20" ht="17" thickBot="1" x14ac:dyDescent="0.25">
      <c r="A1145" s="5">
        <v>7</v>
      </c>
      <c r="B1145" s="46">
        <v>47</v>
      </c>
      <c r="C1145" s="46">
        <v>54</v>
      </c>
      <c r="D1145" s="46">
        <v>71</v>
      </c>
      <c r="E1145" s="46">
        <v>69</v>
      </c>
      <c r="F1145" s="55">
        <v>68</v>
      </c>
      <c r="G1145" s="55">
        <v>89</v>
      </c>
      <c r="H1145" s="55">
        <v>100</v>
      </c>
      <c r="I1145" s="55">
        <v>99</v>
      </c>
      <c r="J1145" s="55">
        <v>116</v>
      </c>
      <c r="K1145" s="55">
        <v>86</v>
      </c>
      <c r="L1145" s="55">
        <v>107</v>
      </c>
      <c r="M1145" s="55">
        <v>114</v>
      </c>
      <c r="N1145" s="55">
        <v>126</v>
      </c>
      <c r="O1145" s="55">
        <v>142</v>
      </c>
      <c r="P1145" s="55">
        <v>143</v>
      </c>
      <c r="Q1145" s="101">
        <v>133</v>
      </c>
      <c r="R1145" s="101">
        <v>158</v>
      </c>
      <c r="S1145" s="101">
        <v>146</v>
      </c>
      <c r="T1145" s="101">
        <v>176</v>
      </c>
    </row>
    <row r="1146" spans="1:20" ht="17" thickBot="1" x14ac:dyDescent="0.25">
      <c r="A1146" s="5">
        <v>8</v>
      </c>
      <c r="B1146" s="46">
        <v>65</v>
      </c>
      <c r="C1146" s="46">
        <v>43</v>
      </c>
      <c r="D1146" s="46">
        <v>43</v>
      </c>
      <c r="E1146" s="46">
        <v>67</v>
      </c>
      <c r="F1146" s="55">
        <v>56</v>
      </c>
      <c r="G1146" s="55">
        <v>57</v>
      </c>
      <c r="H1146" s="55">
        <v>76</v>
      </c>
      <c r="I1146" s="55">
        <v>70</v>
      </c>
      <c r="J1146" s="55">
        <v>63</v>
      </c>
      <c r="K1146" s="55">
        <v>79</v>
      </c>
      <c r="L1146" s="55">
        <v>70</v>
      </c>
      <c r="M1146" s="55">
        <v>72</v>
      </c>
      <c r="N1146" s="55">
        <v>88</v>
      </c>
      <c r="O1146" s="55">
        <v>105</v>
      </c>
      <c r="P1146" s="55">
        <v>124</v>
      </c>
      <c r="Q1146" s="101">
        <v>113</v>
      </c>
      <c r="R1146" s="101">
        <v>113</v>
      </c>
      <c r="S1146" s="101">
        <v>129</v>
      </c>
      <c r="T1146" s="101">
        <v>127</v>
      </c>
    </row>
    <row r="1147" spans="1:20" ht="17" thickBot="1" x14ac:dyDescent="0.25">
      <c r="A1147" s="5">
        <v>9</v>
      </c>
      <c r="B1147" s="46">
        <v>39</v>
      </c>
      <c r="C1147" s="46">
        <v>54</v>
      </c>
      <c r="D1147" s="46">
        <v>39</v>
      </c>
      <c r="E1147" s="46">
        <v>39</v>
      </c>
      <c r="F1147" s="55">
        <v>61</v>
      </c>
      <c r="G1147" s="55">
        <v>55</v>
      </c>
      <c r="H1147" s="55">
        <v>54</v>
      </c>
      <c r="I1147" s="55">
        <v>66</v>
      </c>
      <c r="J1147" s="55">
        <v>62</v>
      </c>
      <c r="K1147" s="55">
        <v>80</v>
      </c>
      <c r="L1147" s="55">
        <v>80</v>
      </c>
      <c r="M1147" s="55">
        <v>59</v>
      </c>
      <c r="N1147" s="55">
        <v>65</v>
      </c>
      <c r="O1147" s="55">
        <v>75</v>
      </c>
      <c r="P1147" s="55">
        <v>92</v>
      </c>
      <c r="Q1147" s="101">
        <v>104</v>
      </c>
      <c r="R1147" s="101">
        <v>106</v>
      </c>
      <c r="S1147" s="101">
        <v>97</v>
      </c>
      <c r="T1147" s="101">
        <v>115</v>
      </c>
    </row>
    <row r="1148" spans="1:20" ht="17" thickBot="1" x14ac:dyDescent="0.25">
      <c r="A1148" s="5">
        <v>10</v>
      </c>
      <c r="B1148" s="46">
        <v>38</v>
      </c>
      <c r="C1148" s="46">
        <v>35</v>
      </c>
      <c r="D1148" s="46">
        <v>48</v>
      </c>
      <c r="E1148" s="46">
        <v>37</v>
      </c>
      <c r="F1148" s="55">
        <v>31</v>
      </c>
      <c r="G1148" s="55">
        <v>60</v>
      </c>
      <c r="H1148" s="55">
        <v>48</v>
      </c>
      <c r="I1148" s="55">
        <v>51</v>
      </c>
      <c r="J1148" s="55">
        <v>58</v>
      </c>
      <c r="K1148" s="55">
        <v>57</v>
      </c>
      <c r="L1148" s="55">
        <v>72</v>
      </c>
      <c r="M1148" s="55">
        <v>75</v>
      </c>
      <c r="N1148" s="55">
        <v>61</v>
      </c>
      <c r="O1148" s="55">
        <v>60</v>
      </c>
      <c r="P1148" s="55">
        <v>60</v>
      </c>
      <c r="Q1148" s="101">
        <v>74</v>
      </c>
      <c r="R1148" s="101">
        <v>91</v>
      </c>
      <c r="S1148" s="101">
        <v>74</v>
      </c>
      <c r="T1148" s="101">
        <v>81</v>
      </c>
    </row>
    <row r="1149" spans="1:20" ht="17" thickBot="1" x14ac:dyDescent="0.25">
      <c r="A1149" s="5">
        <v>11</v>
      </c>
      <c r="B1149" s="46">
        <v>42</v>
      </c>
      <c r="C1149" s="46">
        <v>37</v>
      </c>
      <c r="D1149" s="46">
        <v>32</v>
      </c>
      <c r="E1149" s="46">
        <v>44</v>
      </c>
      <c r="F1149" s="55">
        <v>34</v>
      </c>
      <c r="G1149" s="55">
        <v>27</v>
      </c>
      <c r="H1149" s="55">
        <v>54</v>
      </c>
      <c r="I1149" s="55">
        <v>41</v>
      </c>
      <c r="J1149" s="55">
        <v>46</v>
      </c>
      <c r="K1149" s="55">
        <v>52</v>
      </c>
      <c r="L1149" s="55">
        <v>56</v>
      </c>
      <c r="M1149" s="55">
        <v>68</v>
      </c>
      <c r="N1149" s="55">
        <v>68</v>
      </c>
      <c r="O1149" s="55">
        <v>55</v>
      </c>
      <c r="P1149" s="55">
        <v>51</v>
      </c>
      <c r="Q1149" s="101">
        <v>55</v>
      </c>
      <c r="R1149" s="101">
        <v>69</v>
      </c>
      <c r="S1149" s="101">
        <v>79</v>
      </c>
      <c r="T1149" s="101">
        <v>54</v>
      </c>
    </row>
    <row r="1150" spans="1:20" ht="17" thickBot="1" x14ac:dyDescent="0.25">
      <c r="A1150" s="5">
        <v>12</v>
      </c>
      <c r="B1150" s="46">
        <v>35</v>
      </c>
      <c r="C1150" s="46">
        <v>42</v>
      </c>
      <c r="D1150" s="46">
        <v>36</v>
      </c>
      <c r="E1150" s="46">
        <v>30</v>
      </c>
      <c r="F1150" s="55">
        <v>39</v>
      </c>
      <c r="G1150" s="55">
        <v>31</v>
      </c>
      <c r="H1150" s="55">
        <v>23</v>
      </c>
      <c r="I1150" s="55">
        <v>49</v>
      </c>
      <c r="J1150" s="55">
        <v>37</v>
      </c>
      <c r="K1150" s="55">
        <v>43</v>
      </c>
      <c r="L1150" s="55">
        <v>48</v>
      </c>
      <c r="M1150" s="55">
        <v>54</v>
      </c>
      <c r="N1150" s="55">
        <v>66</v>
      </c>
      <c r="O1150" s="55">
        <v>63</v>
      </c>
      <c r="P1150" s="55">
        <v>36</v>
      </c>
      <c r="Q1150" s="101">
        <v>45</v>
      </c>
      <c r="R1150" s="101">
        <v>50</v>
      </c>
      <c r="S1150" s="101">
        <v>59</v>
      </c>
      <c r="T1150" s="101">
        <v>67</v>
      </c>
    </row>
    <row r="1151" spans="1:20" ht="18" thickBot="1" x14ac:dyDescent="0.25">
      <c r="A1151" s="5" t="s">
        <v>13</v>
      </c>
      <c r="B1151" s="46"/>
      <c r="C1151" s="46"/>
      <c r="D1151" s="46"/>
      <c r="E1151" s="46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103"/>
    </row>
    <row r="1152" spans="1:20" ht="35" thickBot="1" x14ac:dyDescent="0.25">
      <c r="A1152" s="16" t="s">
        <v>14</v>
      </c>
      <c r="B1152" s="58">
        <f>SUM(B1138:B1150)</f>
        <v>909</v>
      </c>
      <c r="C1152" s="58">
        <f>SUM(C1138:C1150)</f>
        <v>973</v>
      </c>
      <c r="D1152" s="58">
        <f>SUM(D1138:D1150)</f>
        <v>1015</v>
      </c>
      <c r="E1152" s="58">
        <f>SUM(E1138:E1150)</f>
        <v>1073</v>
      </c>
      <c r="F1152" s="58">
        <f t="shared" ref="F1152:K1152" si="672">SUM(F1138:F1150)</f>
        <v>1115</v>
      </c>
      <c r="G1152" s="58">
        <f t="shared" si="672"/>
        <v>1178</v>
      </c>
      <c r="H1152" s="58">
        <f t="shared" si="672"/>
        <v>1246</v>
      </c>
      <c r="I1152" s="58">
        <f t="shared" si="672"/>
        <v>1267</v>
      </c>
      <c r="J1152" s="58">
        <f t="shared" si="672"/>
        <v>1275</v>
      </c>
      <c r="K1152" s="58">
        <f t="shared" si="672"/>
        <v>1325</v>
      </c>
      <c r="L1152" s="58">
        <f t="shared" ref="L1152:Q1152" si="673">SUM(L1138:L1150)</f>
        <v>1386</v>
      </c>
      <c r="M1152" s="58">
        <f t="shared" si="673"/>
        <v>1435</v>
      </c>
      <c r="N1152" s="58">
        <f t="shared" si="673"/>
        <v>1513</v>
      </c>
      <c r="O1152" s="58">
        <f t="shared" si="673"/>
        <v>1578</v>
      </c>
      <c r="P1152" s="58">
        <f t="shared" si="673"/>
        <v>1574</v>
      </c>
      <c r="Q1152" s="58">
        <f t="shared" si="673"/>
        <v>1589</v>
      </c>
      <c r="R1152" s="58">
        <f t="shared" ref="R1152:S1152" si="674">SUM(R1138:R1150)</f>
        <v>1632</v>
      </c>
      <c r="S1152" s="58">
        <f t="shared" si="674"/>
        <v>1635</v>
      </c>
      <c r="T1152" s="105">
        <f t="shared" ref="T1152" si="675">SUM(T1138:T1150)</f>
        <v>1654</v>
      </c>
    </row>
    <row r="1153" spans="1:20" ht="52" thickBot="1" x14ac:dyDescent="0.25">
      <c r="A1153" s="16" t="s">
        <v>28</v>
      </c>
      <c r="B1153" s="48"/>
      <c r="C1153" s="59">
        <f>((C1152-B1152)/B1152)</f>
        <v>7.0407040704070403E-2</v>
      </c>
      <c r="D1153" s="59">
        <f>((D1152-C1152)/C1152)</f>
        <v>4.3165467625899283E-2</v>
      </c>
      <c r="E1153" s="59">
        <f>((E1152-D1152)/D1152)</f>
        <v>5.7142857142857141E-2</v>
      </c>
      <c r="F1153" s="59">
        <f>((F1152-E1152)/E1152)</f>
        <v>3.9142590866728798E-2</v>
      </c>
      <c r="G1153" s="59">
        <f t="shared" ref="G1153:T1153" si="676">((G1152-F1152)/F1152)</f>
        <v>5.6502242152466367E-2</v>
      </c>
      <c r="H1153" s="59">
        <f t="shared" si="676"/>
        <v>5.7724957555178265E-2</v>
      </c>
      <c r="I1153" s="59">
        <f t="shared" si="676"/>
        <v>1.6853932584269662E-2</v>
      </c>
      <c r="J1153" s="59">
        <f t="shared" si="676"/>
        <v>6.314127861089187E-3</v>
      </c>
      <c r="K1153" s="59">
        <f t="shared" si="676"/>
        <v>3.9215686274509803E-2</v>
      </c>
      <c r="L1153" s="59">
        <f t="shared" si="676"/>
        <v>4.6037735849056606E-2</v>
      </c>
      <c r="M1153" s="59">
        <f t="shared" si="676"/>
        <v>3.5353535353535352E-2</v>
      </c>
      <c r="N1153" s="59">
        <f t="shared" si="676"/>
        <v>5.4355400696864113E-2</v>
      </c>
      <c r="O1153" s="59">
        <f t="shared" si="676"/>
        <v>4.2961004626569731E-2</v>
      </c>
      <c r="P1153" s="59">
        <f t="shared" si="676"/>
        <v>-2.5348542458808617E-3</v>
      </c>
      <c r="Q1153" s="59">
        <f t="shared" si="676"/>
        <v>9.5298602287166457E-3</v>
      </c>
      <c r="R1153" s="59">
        <f t="shared" si="676"/>
        <v>2.7061044682190057E-2</v>
      </c>
      <c r="S1153" s="59">
        <f t="shared" si="676"/>
        <v>1.838235294117647E-3</v>
      </c>
      <c r="T1153" s="59">
        <f t="shared" si="676"/>
        <v>1.1620795107033639E-2</v>
      </c>
    </row>
    <row r="1154" spans="1:20" ht="69" thickBot="1" x14ac:dyDescent="0.25">
      <c r="A1154" s="16" t="s">
        <v>16</v>
      </c>
      <c r="B1154" s="59"/>
      <c r="C1154" s="59"/>
      <c r="D1154" s="59"/>
      <c r="E1154" s="59"/>
      <c r="F1154" s="59"/>
      <c r="G1154" s="59">
        <f t="shared" ref="G1154:T1154" si="677">(G1152-B1152)/B1152</f>
        <v>0.29592959295929594</v>
      </c>
      <c r="H1154" s="59">
        <f t="shared" si="677"/>
        <v>0.2805755395683453</v>
      </c>
      <c r="I1154" s="59">
        <f t="shared" si="677"/>
        <v>0.24827586206896551</v>
      </c>
      <c r="J1154" s="59">
        <f t="shared" si="677"/>
        <v>0.18825722273998136</v>
      </c>
      <c r="K1154" s="59">
        <f t="shared" si="677"/>
        <v>0.18834080717488788</v>
      </c>
      <c r="L1154" s="59">
        <f t="shared" si="677"/>
        <v>0.1765704584040747</v>
      </c>
      <c r="M1154" s="59">
        <f t="shared" si="677"/>
        <v>0.15168539325842698</v>
      </c>
      <c r="N1154" s="59">
        <f t="shared" si="677"/>
        <v>0.19415943172849251</v>
      </c>
      <c r="O1154" s="59">
        <f t="shared" si="677"/>
        <v>0.23764705882352941</v>
      </c>
      <c r="P1154" s="59">
        <f t="shared" si="677"/>
        <v>0.1879245283018868</v>
      </c>
      <c r="Q1154" s="59">
        <f t="shared" si="677"/>
        <v>0.14646464646464646</v>
      </c>
      <c r="R1154" s="59">
        <f t="shared" si="677"/>
        <v>0.13728222996515679</v>
      </c>
      <c r="S1154" s="59">
        <f t="shared" si="677"/>
        <v>8.0634500991407801E-2</v>
      </c>
      <c r="T1154" s="59">
        <f t="shared" si="677"/>
        <v>4.8162230671736375E-2</v>
      </c>
    </row>
    <row r="1155" spans="1:20" ht="86" thickBot="1" x14ac:dyDescent="0.25">
      <c r="A1155" s="16" t="s">
        <v>17</v>
      </c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>
        <f t="shared" ref="L1155:T1155" si="678">(L1152-B1152)/B1152</f>
        <v>0.52475247524752477</v>
      </c>
      <c r="M1155" s="59">
        <f t="shared" si="678"/>
        <v>0.47482014388489208</v>
      </c>
      <c r="N1155" s="59">
        <f t="shared" si="678"/>
        <v>0.49064039408866994</v>
      </c>
      <c r="O1155" s="59">
        <f t="shared" si="678"/>
        <v>0.47064305684995339</v>
      </c>
      <c r="P1155" s="59">
        <f t="shared" si="678"/>
        <v>0.4116591928251121</v>
      </c>
      <c r="Q1155" s="59">
        <f t="shared" si="678"/>
        <v>0.34889643463497455</v>
      </c>
      <c r="R1155" s="59">
        <f t="shared" si="678"/>
        <v>0.3097913322632424</v>
      </c>
      <c r="S1155" s="59">
        <f t="shared" si="678"/>
        <v>0.2904498816101026</v>
      </c>
      <c r="T1155" s="59">
        <f t="shared" si="678"/>
        <v>0.2972549019607843</v>
      </c>
    </row>
    <row r="1156" spans="1:20" ht="35" thickBot="1" x14ac:dyDescent="0.25">
      <c r="A1156" s="16" t="s">
        <v>18</v>
      </c>
      <c r="B1156" s="60">
        <v>16281</v>
      </c>
      <c r="C1156" s="60">
        <v>16066</v>
      </c>
      <c r="D1156" s="60">
        <v>15772</v>
      </c>
      <c r="E1156" s="60">
        <v>15281</v>
      </c>
      <c r="F1156" s="60">
        <v>14917</v>
      </c>
      <c r="G1156" s="29">
        <v>14834</v>
      </c>
      <c r="H1156" s="29">
        <v>14692</v>
      </c>
      <c r="I1156" s="29">
        <v>14258</v>
      </c>
      <c r="J1156" s="29">
        <v>14183</v>
      </c>
      <c r="K1156" s="29">
        <v>13971</v>
      </c>
      <c r="L1156" s="29">
        <v>13875</v>
      </c>
      <c r="M1156" s="29">
        <v>13708</v>
      </c>
      <c r="N1156" s="29">
        <v>13660</v>
      </c>
      <c r="O1156" s="29">
        <v>13896</v>
      </c>
      <c r="P1156" s="29">
        <v>14335</v>
      </c>
      <c r="Q1156" s="29">
        <v>14608</v>
      </c>
      <c r="R1156" s="29">
        <v>14786</v>
      </c>
      <c r="S1156" s="29">
        <v>14742</v>
      </c>
      <c r="T1156" s="29">
        <v>14421</v>
      </c>
    </row>
    <row r="1157" spans="1:20" ht="69" thickBot="1" x14ac:dyDescent="0.25">
      <c r="A1157" s="16" t="s">
        <v>19</v>
      </c>
      <c r="B1157" s="59"/>
      <c r="C1157" s="59">
        <f t="shared" ref="C1157:T1157" si="679">(C1156-B1156)/B1156</f>
        <v>-1.3205577053006573E-2</v>
      </c>
      <c r="D1157" s="59">
        <f t="shared" si="679"/>
        <v>-1.8299514502676459E-2</v>
      </c>
      <c r="E1157" s="59">
        <f t="shared" si="679"/>
        <v>-3.1131118437737762E-2</v>
      </c>
      <c r="F1157" s="59">
        <f t="shared" si="679"/>
        <v>-2.3820430600091615E-2</v>
      </c>
      <c r="G1157" s="59">
        <f t="shared" si="679"/>
        <v>-5.5641214721458736E-3</v>
      </c>
      <c r="H1157" s="59">
        <f t="shared" si="679"/>
        <v>-9.5726034784953482E-3</v>
      </c>
      <c r="I1157" s="59">
        <f t="shared" si="679"/>
        <v>-2.953988565205554E-2</v>
      </c>
      <c r="J1157" s="59">
        <f t="shared" si="679"/>
        <v>-5.2602047973067754E-3</v>
      </c>
      <c r="K1157" s="59">
        <f t="shared" si="679"/>
        <v>-1.4947472326024114E-2</v>
      </c>
      <c r="L1157" s="59">
        <f t="shared" si="679"/>
        <v>-6.8713764225896501E-3</v>
      </c>
      <c r="M1157" s="59">
        <f t="shared" si="679"/>
        <v>-1.2036036036036035E-2</v>
      </c>
      <c r="N1157" s="59">
        <f t="shared" si="679"/>
        <v>-3.5016049022468633E-3</v>
      </c>
      <c r="O1157" s="59">
        <f t="shared" si="679"/>
        <v>1.7276720351390922E-2</v>
      </c>
      <c r="P1157" s="59">
        <f t="shared" si="679"/>
        <v>3.1591824985607371E-2</v>
      </c>
      <c r="Q1157" s="59">
        <f t="shared" si="679"/>
        <v>1.9044297174747121E-2</v>
      </c>
      <c r="R1157" s="59">
        <f t="shared" si="679"/>
        <v>1.2185104052573932E-2</v>
      </c>
      <c r="S1157" s="59">
        <f t="shared" si="679"/>
        <v>-2.9757879074800487E-3</v>
      </c>
      <c r="T1157" s="59">
        <f t="shared" si="679"/>
        <v>-2.1774521774521775E-2</v>
      </c>
    </row>
    <row r="1158" spans="1:20" ht="69" thickBot="1" x14ac:dyDescent="0.25">
      <c r="A1158" s="16" t="s">
        <v>20</v>
      </c>
      <c r="B1158" s="59"/>
      <c r="C1158" s="59"/>
      <c r="D1158" s="59"/>
      <c r="E1158" s="59"/>
      <c r="F1158" s="59"/>
      <c r="G1158" s="59">
        <f t="shared" ref="G1158:T1158" si="680">(G1156-B1156)/B1156</f>
        <v>-8.887660463116516E-2</v>
      </c>
      <c r="H1158" s="59">
        <f t="shared" si="680"/>
        <v>-8.5522220839038959E-2</v>
      </c>
      <c r="I1158" s="59">
        <f t="shared" si="680"/>
        <v>-9.5992898808014204E-2</v>
      </c>
      <c r="J1158" s="59">
        <f t="shared" si="680"/>
        <v>-7.1853936260715928E-2</v>
      </c>
      <c r="K1158" s="59">
        <f t="shared" si="680"/>
        <v>-6.3417577260843336E-2</v>
      </c>
      <c r="L1158" s="59">
        <f t="shared" si="680"/>
        <v>-6.464877983011999E-2</v>
      </c>
      <c r="M1158" s="59">
        <f t="shared" si="680"/>
        <v>-6.6975224612033757E-2</v>
      </c>
      <c r="N1158" s="59">
        <f t="shared" si="680"/>
        <v>-4.1941366250526017E-2</v>
      </c>
      <c r="O1158" s="59">
        <f t="shared" si="680"/>
        <v>-2.0235493196079812E-2</v>
      </c>
      <c r="P1158" s="59">
        <f t="shared" si="680"/>
        <v>2.6053968935652424E-2</v>
      </c>
      <c r="Q1158" s="59">
        <f t="shared" si="680"/>
        <v>5.2828828828828826E-2</v>
      </c>
      <c r="R1158" s="59">
        <f t="shared" si="680"/>
        <v>7.8640210096294141E-2</v>
      </c>
      <c r="S1158" s="59">
        <f t="shared" si="680"/>
        <v>7.9209370424597358E-2</v>
      </c>
      <c r="T1158" s="59">
        <f t="shared" si="680"/>
        <v>3.7780656303972364E-2</v>
      </c>
    </row>
    <row r="1159" spans="1:20" ht="86" thickBot="1" x14ac:dyDescent="0.25">
      <c r="A1159" s="16" t="s">
        <v>21</v>
      </c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>
        <f t="shared" ref="L1159:T1159" si="681">(L1156-B1156)/B1156</f>
        <v>-0.14777962041643633</v>
      </c>
      <c r="M1159" s="59">
        <f t="shared" si="681"/>
        <v>-0.14676957550105812</v>
      </c>
      <c r="N1159" s="59">
        <f t="shared" si="681"/>
        <v>-0.13390819173218363</v>
      </c>
      <c r="O1159" s="59">
        <f t="shared" si="681"/>
        <v>-9.0635429618480465E-2</v>
      </c>
      <c r="P1159" s="59">
        <f t="shared" si="681"/>
        <v>-3.901588791311926E-2</v>
      </c>
      <c r="Q1159" s="59">
        <f t="shared" si="681"/>
        <v>-1.5235270324929216E-2</v>
      </c>
      <c r="R1159" s="59">
        <f t="shared" si="681"/>
        <v>6.3980397495235503E-3</v>
      </c>
      <c r="S1159" s="59">
        <f t="shared" si="681"/>
        <v>3.3945854958619723E-2</v>
      </c>
      <c r="T1159" s="59">
        <f t="shared" si="681"/>
        <v>1.6780652894310088E-2</v>
      </c>
    </row>
    <row r="1160" spans="1:20" ht="52" thickBot="1" x14ac:dyDescent="0.25">
      <c r="A1160" s="16" t="s">
        <v>22</v>
      </c>
      <c r="B1160" s="59">
        <f>B1152/B1156</f>
        <v>5.5831951354339417E-2</v>
      </c>
      <c r="C1160" s="59">
        <f>C1152/C1156</f>
        <v>6.0562678949333995E-2</v>
      </c>
      <c r="D1160" s="59">
        <f>D1152/D1156</f>
        <v>6.4354552371290896E-2</v>
      </c>
      <c r="E1160" s="59">
        <f>E1152/E1156</f>
        <v>7.0217917675544791E-2</v>
      </c>
      <c r="F1160" s="59">
        <f>F1152/F1156</f>
        <v>7.4746933029429516E-2</v>
      </c>
      <c r="G1160" s="59">
        <f t="shared" ref="G1160:M1160" si="682">G1152/G1156</f>
        <v>7.9412161251179725E-2</v>
      </c>
      <c r="H1160" s="59">
        <f t="shared" si="682"/>
        <v>8.4808058807514297E-2</v>
      </c>
      <c r="I1160" s="59">
        <f t="shared" si="682"/>
        <v>8.8862393042502458E-2</v>
      </c>
      <c r="J1160" s="59">
        <f t="shared" si="682"/>
        <v>8.9896354790946903E-2</v>
      </c>
      <c r="K1160" s="59">
        <f t="shared" si="682"/>
        <v>9.4839309999284235E-2</v>
      </c>
      <c r="L1160" s="59">
        <f t="shared" si="682"/>
        <v>9.989189189189189E-2</v>
      </c>
      <c r="M1160" s="59">
        <f t="shared" si="682"/>
        <v>0.10468339655675518</v>
      </c>
      <c r="N1160" s="59">
        <f t="shared" ref="N1160:O1160" si="683">N1152/N1156</f>
        <v>0.11076134699853588</v>
      </c>
      <c r="O1160" s="59">
        <f t="shared" si="683"/>
        <v>0.11355785837651122</v>
      </c>
      <c r="P1160" s="59">
        <f t="shared" ref="P1160:Q1160" si="684">P1152/P1156</f>
        <v>0.10980118590861528</v>
      </c>
      <c r="Q1160" s="59">
        <f t="shared" si="684"/>
        <v>0.10877601314348302</v>
      </c>
      <c r="R1160" s="59">
        <f t="shared" ref="R1160:S1160" si="685">R1152/R1156</f>
        <v>0.11037467875016908</v>
      </c>
      <c r="S1160" s="59">
        <f t="shared" si="685"/>
        <v>0.11090761090761091</v>
      </c>
      <c r="T1160" s="59">
        <f t="shared" ref="T1160" si="686">T1152/T1156</f>
        <v>0.11469384924762499</v>
      </c>
    </row>
    <row r="1161" spans="1:20" ht="69" thickBot="1" x14ac:dyDescent="0.25">
      <c r="A1161" s="16" t="s">
        <v>23</v>
      </c>
      <c r="B1161" s="59"/>
      <c r="C1161" s="59">
        <f t="shared" ref="C1161:K1161" si="687">(C1160-B1160)</f>
        <v>4.7307275949945785E-3</v>
      </c>
      <c r="D1161" s="59">
        <f t="shared" si="687"/>
        <v>3.7918734219569011E-3</v>
      </c>
      <c r="E1161" s="59">
        <f t="shared" si="687"/>
        <v>5.8633653042538952E-3</v>
      </c>
      <c r="F1161" s="59">
        <f t="shared" si="687"/>
        <v>4.5290153538847244E-3</v>
      </c>
      <c r="G1161" s="59">
        <f t="shared" si="687"/>
        <v>4.6652282217502089E-3</v>
      </c>
      <c r="H1161" s="59">
        <f t="shared" si="687"/>
        <v>5.3958975563345724E-3</v>
      </c>
      <c r="I1161" s="59">
        <f t="shared" si="687"/>
        <v>4.0543342349881606E-3</v>
      </c>
      <c r="J1161" s="59">
        <f t="shared" si="687"/>
        <v>1.0339617484444452E-3</v>
      </c>
      <c r="K1161" s="59">
        <f t="shared" si="687"/>
        <v>4.9429552083373324E-3</v>
      </c>
      <c r="L1161" s="59">
        <f t="shared" ref="L1161:T1161" si="688">(L1160-K1160)</f>
        <v>5.0525818926076549E-3</v>
      </c>
      <c r="M1161" s="59">
        <f t="shared" si="688"/>
        <v>4.7915046648632914E-3</v>
      </c>
      <c r="N1161" s="59">
        <f t="shared" si="688"/>
        <v>6.077950441780694E-3</v>
      </c>
      <c r="O1161" s="59">
        <f t="shared" si="688"/>
        <v>2.796511377975347E-3</v>
      </c>
      <c r="P1161" s="59">
        <f t="shared" si="688"/>
        <v>-3.7566724678959468E-3</v>
      </c>
      <c r="Q1161" s="59">
        <f t="shared" si="688"/>
        <v>-1.025172765132254E-3</v>
      </c>
      <c r="R1161" s="59">
        <f t="shared" si="688"/>
        <v>1.5986656066860616E-3</v>
      </c>
      <c r="S1161" s="59">
        <f t="shared" si="688"/>
        <v>5.3293215744182332E-4</v>
      </c>
      <c r="T1161" s="59">
        <f t="shared" si="688"/>
        <v>3.7862383400140837E-3</v>
      </c>
    </row>
    <row r="1162" spans="1:20" ht="69" thickBot="1" x14ac:dyDescent="0.25">
      <c r="A1162" s="16" t="s">
        <v>24</v>
      </c>
      <c r="B1162" s="59"/>
      <c r="C1162" s="59"/>
      <c r="D1162" s="59"/>
      <c r="E1162" s="59"/>
      <c r="F1162" s="59"/>
      <c r="G1162" s="59">
        <f>G1160-B1160</f>
        <v>2.3580209896840308E-2</v>
      </c>
      <c r="H1162" s="59">
        <f t="shared" ref="H1162:K1162" si="689">H1160-C1160</f>
        <v>2.4245379858180302E-2</v>
      </c>
      <c r="I1162" s="59">
        <f t="shared" si="689"/>
        <v>2.4507840671211562E-2</v>
      </c>
      <c r="J1162" s="59">
        <f t="shared" si="689"/>
        <v>1.9678437115402111E-2</v>
      </c>
      <c r="K1162" s="59">
        <f t="shared" si="689"/>
        <v>2.0092376969854719E-2</v>
      </c>
      <c r="L1162" s="59">
        <f t="shared" ref="L1162:T1162" si="690">L1160-G1160</f>
        <v>2.0479730640712165E-2</v>
      </c>
      <c r="M1162" s="59">
        <f t="shared" si="690"/>
        <v>1.9875337749240884E-2</v>
      </c>
      <c r="N1162" s="59">
        <f t="shared" si="690"/>
        <v>2.1898953956033418E-2</v>
      </c>
      <c r="O1162" s="59">
        <f t="shared" si="690"/>
        <v>2.366150358556432E-2</v>
      </c>
      <c r="P1162" s="59">
        <f t="shared" si="690"/>
        <v>1.4961875909331041E-2</v>
      </c>
      <c r="Q1162" s="59">
        <f t="shared" si="690"/>
        <v>8.8841212515911316E-3</v>
      </c>
      <c r="R1162" s="59">
        <f t="shared" si="690"/>
        <v>5.6912821934139018E-3</v>
      </c>
      <c r="S1162" s="59">
        <f t="shared" si="690"/>
        <v>1.4626390907503117E-4</v>
      </c>
      <c r="T1162" s="59">
        <f t="shared" si="690"/>
        <v>1.1359908711137678E-3</v>
      </c>
    </row>
    <row r="1163" spans="1:20" ht="69" thickBot="1" x14ac:dyDescent="0.25">
      <c r="A1163" s="16" t="s">
        <v>25</v>
      </c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>
        <f t="shared" ref="L1163:T1163" si="691">L1160-B1160</f>
        <v>4.4059940537552474E-2</v>
      </c>
      <c r="M1163" s="59">
        <f t="shared" si="691"/>
        <v>4.4120717607421187E-2</v>
      </c>
      <c r="N1163" s="59">
        <f t="shared" si="691"/>
        <v>4.6406794627244979E-2</v>
      </c>
      <c r="O1163" s="59">
        <f t="shared" si="691"/>
        <v>4.3339940700966431E-2</v>
      </c>
      <c r="P1163" s="59">
        <f t="shared" si="691"/>
        <v>3.505425287918576E-2</v>
      </c>
      <c r="Q1163" s="59">
        <f t="shared" si="691"/>
        <v>2.9363851892303297E-2</v>
      </c>
      <c r="R1163" s="59">
        <f t="shared" si="691"/>
        <v>2.5566619942654786E-2</v>
      </c>
      <c r="S1163" s="59">
        <f t="shared" si="691"/>
        <v>2.2045217865108449E-2</v>
      </c>
      <c r="T1163" s="59">
        <f t="shared" si="691"/>
        <v>2.4797494456678087E-2</v>
      </c>
    </row>
    <row r="1167" spans="1:20" ht="16" x14ac:dyDescent="0.2">
      <c r="A1167" s="40" t="s">
        <v>85</v>
      </c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2"/>
      <c r="N1167" s="42"/>
    </row>
    <row r="1168" spans="1:20" ht="17" thickBot="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20" ht="18" thickBot="1" x14ac:dyDescent="0.25">
      <c r="A1169" s="10"/>
      <c r="B1169" s="10" t="s">
        <v>0</v>
      </c>
      <c r="C1169" s="10" t="s">
        <v>1</v>
      </c>
      <c r="D1169" s="10" t="s">
        <v>2</v>
      </c>
      <c r="E1169" s="10" t="s">
        <v>3</v>
      </c>
      <c r="F1169" s="10" t="s">
        <v>4</v>
      </c>
      <c r="G1169" s="10" t="s">
        <v>5</v>
      </c>
      <c r="H1169" s="10" t="s">
        <v>6</v>
      </c>
      <c r="I1169" s="10" t="s">
        <v>7</v>
      </c>
      <c r="J1169" s="10" t="s">
        <v>8</v>
      </c>
      <c r="K1169" s="10" t="s">
        <v>9</v>
      </c>
      <c r="L1169" s="10" t="s">
        <v>10</v>
      </c>
      <c r="M1169" s="10" t="s">
        <v>30</v>
      </c>
      <c r="N1169" s="10" t="s">
        <v>36</v>
      </c>
      <c r="O1169" s="10" t="s">
        <v>39</v>
      </c>
      <c r="P1169" s="10" t="s">
        <v>40</v>
      </c>
      <c r="Q1169" s="10" t="s">
        <v>41</v>
      </c>
      <c r="R1169" s="10" t="s">
        <v>42</v>
      </c>
      <c r="S1169" s="10" t="s">
        <v>43</v>
      </c>
      <c r="T1169" s="10" t="s">
        <v>46</v>
      </c>
    </row>
    <row r="1170" spans="1:20" ht="18" thickBot="1" x14ac:dyDescent="0.25">
      <c r="A1170" s="5" t="s">
        <v>11</v>
      </c>
      <c r="B1170" s="15" t="s">
        <v>12</v>
      </c>
      <c r="C1170" s="15" t="s">
        <v>12</v>
      </c>
      <c r="D1170" s="11">
        <v>49</v>
      </c>
      <c r="E1170" s="11">
        <v>45</v>
      </c>
      <c r="F1170" s="13">
        <v>35</v>
      </c>
      <c r="G1170" s="12">
        <v>44</v>
      </c>
      <c r="H1170" s="12">
        <v>21</v>
      </c>
      <c r="I1170" s="12">
        <v>30</v>
      </c>
      <c r="J1170" s="12">
        <v>40</v>
      </c>
      <c r="K1170" s="12">
        <v>44</v>
      </c>
      <c r="L1170" s="12">
        <v>42</v>
      </c>
      <c r="M1170" s="12">
        <v>38</v>
      </c>
      <c r="N1170" s="12">
        <v>43</v>
      </c>
      <c r="O1170" s="12">
        <v>44</v>
      </c>
      <c r="P1170" s="12">
        <v>60</v>
      </c>
      <c r="Q1170" s="12">
        <v>51</v>
      </c>
      <c r="R1170" s="12">
        <v>54</v>
      </c>
      <c r="S1170" s="12">
        <v>40</v>
      </c>
      <c r="T1170" s="112">
        <v>45</v>
      </c>
    </row>
    <row r="1171" spans="1:20" ht="17" thickBot="1" x14ac:dyDescent="0.25">
      <c r="A1171" s="5">
        <v>1</v>
      </c>
      <c r="B1171" s="11">
        <v>44</v>
      </c>
      <c r="C1171" s="15" t="s">
        <v>12</v>
      </c>
      <c r="D1171" s="11">
        <v>51</v>
      </c>
      <c r="E1171" s="11">
        <v>51</v>
      </c>
      <c r="F1171" s="13">
        <v>47</v>
      </c>
      <c r="G1171" s="12">
        <v>34</v>
      </c>
      <c r="H1171" s="12">
        <v>39</v>
      </c>
      <c r="I1171" s="12">
        <v>26</v>
      </c>
      <c r="J1171" s="12">
        <v>26</v>
      </c>
      <c r="K1171" s="12">
        <v>36</v>
      </c>
      <c r="L1171" s="12">
        <v>41</v>
      </c>
      <c r="M1171" s="12">
        <v>48</v>
      </c>
      <c r="N1171" s="12">
        <v>41</v>
      </c>
      <c r="O1171" s="12">
        <v>47</v>
      </c>
      <c r="P1171" s="12">
        <v>50</v>
      </c>
      <c r="Q1171" s="101">
        <v>65</v>
      </c>
      <c r="R1171" s="101">
        <v>56</v>
      </c>
      <c r="S1171" s="101">
        <v>50</v>
      </c>
      <c r="T1171" s="101">
        <v>45</v>
      </c>
    </row>
    <row r="1172" spans="1:20" ht="17" thickBot="1" x14ac:dyDescent="0.25">
      <c r="A1172" s="5">
        <v>2</v>
      </c>
      <c r="B1172" s="11">
        <v>34</v>
      </c>
      <c r="C1172" s="11">
        <v>41</v>
      </c>
      <c r="D1172" s="11">
        <v>55</v>
      </c>
      <c r="E1172" s="11">
        <v>51</v>
      </c>
      <c r="F1172" s="13">
        <v>44</v>
      </c>
      <c r="G1172" s="12">
        <v>45</v>
      </c>
      <c r="H1172" s="12">
        <v>24</v>
      </c>
      <c r="I1172" s="12">
        <v>37</v>
      </c>
      <c r="J1172" s="12">
        <v>24</v>
      </c>
      <c r="K1172" s="12">
        <v>27</v>
      </c>
      <c r="L1172" s="12">
        <v>36</v>
      </c>
      <c r="M1172" s="12">
        <v>32</v>
      </c>
      <c r="N1172" s="12">
        <v>44</v>
      </c>
      <c r="O1172" s="12">
        <v>40</v>
      </c>
      <c r="P1172" s="12">
        <v>41</v>
      </c>
      <c r="Q1172" s="101">
        <v>49</v>
      </c>
      <c r="R1172" s="101">
        <v>62</v>
      </c>
      <c r="S1172" s="101">
        <v>52</v>
      </c>
      <c r="T1172" s="101">
        <v>44</v>
      </c>
    </row>
    <row r="1173" spans="1:20" ht="17" thickBot="1" x14ac:dyDescent="0.25">
      <c r="A1173" s="5">
        <v>3</v>
      </c>
      <c r="B1173" s="11">
        <v>44</v>
      </c>
      <c r="C1173" s="11">
        <v>32</v>
      </c>
      <c r="D1173" s="11">
        <v>53</v>
      </c>
      <c r="E1173" s="11">
        <v>52</v>
      </c>
      <c r="F1173" s="13">
        <v>49</v>
      </c>
      <c r="G1173" s="12">
        <v>40</v>
      </c>
      <c r="H1173" s="12">
        <v>40</v>
      </c>
      <c r="I1173" s="12">
        <v>21</v>
      </c>
      <c r="J1173" s="12">
        <v>36</v>
      </c>
      <c r="K1173" s="12">
        <v>24</v>
      </c>
      <c r="L1173" s="12">
        <v>22</v>
      </c>
      <c r="M1173" s="12">
        <v>35</v>
      </c>
      <c r="N1173" s="12">
        <v>34</v>
      </c>
      <c r="O1173" s="12">
        <v>43</v>
      </c>
      <c r="P1173" s="12">
        <v>41</v>
      </c>
      <c r="Q1173" s="101">
        <v>38</v>
      </c>
      <c r="R1173" s="101">
        <v>50</v>
      </c>
      <c r="S1173" s="101">
        <v>55</v>
      </c>
      <c r="T1173" s="101">
        <v>54</v>
      </c>
    </row>
    <row r="1174" spans="1:20" ht="17" thickBot="1" x14ac:dyDescent="0.25">
      <c r="A1174" s="5">
        <v>4</v>
      </c>
      <c r="B1174" s="11">
        <v>40</v>
      </c>
      <c r="C1174" s="11">
        <v>41</v>
      </c>
      <c r="D1174" s="11">
        <v>39</v>
      </c>
      <c r="E1174" s="11">
        <v>51</v>
      </c>
      <c r="F1174" s="13">
        <v>46</v>
      </c>
      <c r="G1174" s="12">
        <v>46</v>
      </c>
      <c r="H1174" s="12">
        <v>37</v>
      </c>
      <c r="I1174" s="12">
        <v>37</v>
      </c>
      <c r="J1174" s="12">
        <v>21</v>
      </c>
      <c r="K1174" s="12">
        <v>35</v>
      </c>
      <c r="L1174" s="12">
        <v>25</v>
      </c>
      <c r="M1174" s="12">
        <v>22</v>
      </c>
      <c r="N1174" s="12">
        <v>35</v>
      </c>
      <c r="O1174" s="12">
        <v>34</v>
      </c>
      <c r="P1174" s="12">
        <v>41</v>
      </c>
      <c r="Q1174" s="101">
        <v>42</v>
      </c>
      <c r="R1174" s="101">
        <v>37</v>
      </c>
      <c r="S1174" s="101">
        <v>49</v>
      </c>
      <c r="T1174" s="101">
        <v>52</v>
      </c>
    </row>
    <row r="1175" spans="1:20" ht="17" thickBot="1" x14ac:dyDescent="0.25">
      <c r="A1175" s="5">
        <v>5</v>
      </c>
      <c r="B1175" s="11">
        <v>31</v>
      </c>
      <c r="C1175" s="11">
        <v>37</v>
      </c>
      <c r="D1175" s="11">
        <v>43</v>
      </c>
      <c r="E1175" s="11">
        <v>33</v>
      </c>
      <c r="F1175" s="13">
        <v>47</v>
      </c>
      <c r="G1175" s="12">
        <v>46</v>
      </c>
      <c r="H1175" s="12">
        <v>38</v>
      </c>
      <c r="I1175" s="12">
        <v>36</v>
      </c>
      <c r="J1175" s="12">
        <v>33</v>
      </c>
      <c r="K1175" s="12">
        <v>24</v>
      </c>
      <c r="L1175" s="12">
        <v>35</v>
      </c>
      <c r="M1175" s="12">
        <v>23</v>
      </c>
      <c r="N1175" s="12">
        <v>22</v>
      </c>
      <c r="O1175" s="12">
        <v>32</v>
      </c>
      <c r="P1175" s="12">
        <v>35</v>
      </c>
      <c r="Q1175" s="101">
        <v>40</v>
      </c>
      <c r="R1175" s="101">
        <v>39</v>
      </c>
      <c r="S1175" s="101">
        <v>35</v>
      </c>
      <c r="T1175" s="101">
        <v>47</v>
      </c>
    </row>
    <row r="1176" spans="1:20" ht="17" thickBot="1" x14ac:dyDescent="0.25">
      <c r="A1176" s="5">
        <v>6</v>
      </c>
      <c r="B1176" s="11">
        <v>22</v>
      </c>
      <c r="C1176" s="11">
        <v>33</v>
      </c>
      <c r="D1176" s="11">
        <v>34</v>
      </c>
      <c r="E1176" s="11">
        <v>39</v>
      </c>
      <c r="F1176" s="13">
        <v>29</v>
      </c>
      <c r="G1176" s="12">
        <v>46</v>
      </c>
      <c r="H1176" s="12">
        <v>45</v>
      </c>
      <c r="I1176" s="12">
        <v>29</v>
      </c>
      <c r="J1176" s="12">
        <v>33</v>
      </c>
      <c r="K1176" s="12">
        <v>33</v>
      </c>
      <c r="L1176" s="12">
        <v>21</v>
      </c>
      <c r="M1176" s="12">
        <v>36</v>
      </c>
      <c r="N1176" s="12">
        <v>22</v>
      </c>
      <c r="O1176" s="12">
        <v>23</v>
      </c>
      <c r="P1176" s="12">
        <v>31</v>
      </c>
      <c r="Q1176" s="101">
        <v>35</v>
      </c>
      <c r="R1176" s="101">
        <v>41</v>
      </c>
      <c r="S1176" s="101">
        <v>35</v>
      </c>
      <c r="T1176" s="101">
        <v>36</v>
      </c>
    </row>
    <row r="1177" spans="1:20" ht="17" thickBot="1" x14ac:dyDescent="0.25">
      <c r="A1177" s="5">
        <v>7</v>
      </c>
      <c r="B1177" s="11">
        <v>22</v>
      </c>
      <c r="C1177" s="11">
        <v>23</v>
      </c>
      <c r="D1177" s="11">
        <v>27</v>
      </c>
      <c r="E1177" s="11">
        <v>28</v>
      </c>
      <c r="F1177" s="13">
        <v>35</v>
      </c>
      <c r="G1177" s="12">
        <v>29</v>
      </c>
      <c r="H1177" s="12">
        <v>39</v>
      </c>
      <c r="I1177" s="12">
        <v>43</v>
      </c>
      <c r="J1177" s="12">
        <v>30</v>
      </c>
      <c r="K1177" s="12">
        <v>31</v>
      </c>
      <c r="L1177" s="12">
        <v>35</v>
      </c>
      <c r="M1177" s="12">
        <v>22</v>
      </c>
      <c r="N1177" s="12">
        <v>33</v>
      </c>
      <c r="O1177" s="12">
        <v>20</v>
      </c>
      <c r="P1177" s="12">
        <v>23</v>
      </c>
      <c r="Q1177" s="101">
        <v>28</v>
      </c>
      <c r="R1177" s="101">
        <v>32</v>
      </c>
      <c r="S1177" s="101">
        <v>38</v>
      </c>
      <c r="T1177" s="101">
        <v>30</v>
      </c>
    </row>
    <row r="1178" spans="1:20" ht="17" thickBot="1" x14ac:dyDescent="0.25">
      <c r="A1178" s="5">
        <v>8</v>
      </c>
      <c r="B1178" s="11">
        <v>20</v>
      </c>
      <c r="C1178" s="11">
        <v>21</v>
      </c>
      <c r="D1178" s="11">
        <v>23</v>
      </c>
      <c r="E1178" s="11">
        <v>22</v>
      </c>
      <c r="F1178" s="13">
        <v>25</v>
      </c>
      <c r="G1178" s="12">
        <v>32</v>
      </c>
      <c r="H1178" s="12">
        <v>28</v>
      </c>
      <c r="I1178" s="12">
        <v>34</v>
      </c>
      <c r="J1178" s="12">
        <v>39</v>
      </c>
      <c r="K1178" s="12">
        <v>27</v>
      </c>
      <c r="L1178" s="12">
        <v>29</v>
      </c>
      <c r="M1178" s="12">
        <v>32</v>
      </c>
      <c r="N1178" s="12">
        <v>19</v>
      </c>
      <c r="O1178" s="12">
        <v>30</v>
      </c>
      <c r="P1178" s="12">
        <v>19</v>
      </c>
      <c r="Q1178" s="101">
        <v>16</v>
      </c>
      <c r="R1178" s="101">
        <v>21</v>
      </c>
      <c r="S1178" s="101">
        <v>27</v>
      </c>
      <c r="T1178" s="101">
        <v>29</v>
      </c>
    </row>
    <row r="1179" spans="1:20" ht="17" thickBot="1" x14ac:dyDescent="0.25">
      <c r="A1179" s="5">
        <v>9</v>
      </c>
      <c r="B1179" s="11">
        <v>19</v>
      </c>
      <c r="C1179" s="11">
        <v>14</v>
      </c>
      <c r="D1179" s="11">
        <v>21</v>
      </c>
      <c r="E1179" s="11">
        <v>21</v>
      </c>
      <c r="F1179" s="13">
        <v>19</v>
      </c>
      <c r="G1179" s="12">
        <v>21</v>
      </c>
      <c r="H1179" s="12">
        <v>30</v>
      </c>
      <c r="I1179" s="12">
        <v>22</v>
      </c>
      <c r="J1179" s="12">
        <v>30</v>
      </c>
      <c r="K1179" s="12">
        <v>34</v>
      </c>
      <c r="L1179" s="12">
        <v>27</v>
      </c>
      <c r="M1179" s="12">
        <v>23</v>
      </c>
      <c r="N1179" s="12">
        <v>25</v>
      </c>
      <c r="O1179" s="12">
        <v>14</v>
      </c>
      <c r="P1179" s="12">
        <v>29</v>
      </c>
      <c r="Q1179" s="101">
        <v>15</v>
      </c>
      <c r="R1179" s="101">
        <v>15</v>
      </c>
      <c r="S1179" s="101">
        <v>19</v>
      </c>
      <c r="T1179" s="101">
        <v>29</v>
      </c>
    </row>
    <row r="1180" spans="1:20" ht="17" thickBot="1" x14ac:dyDescent="0.25">
      <c r="A1180" s="5">
        <v>10</v>
      </c>
      <c r="B1180" s="11">
        <v>17</v>
      </c>
      <c r="C1180" s="11">
        <v>16</v>
      </c>
      <c r="D1180" s="11">
        <v>11</v>
      </c>
      <c r="E1180" s="11">
        <v>20</v>
      </c>
      <c r="F1180" s="13">
        <v>16</v>
      </c>
      <c r="G1180" s="12">
        <v>16</v>
      </c>
      <c r="H1180" s="12">
        <v>17</v>
      </c>
      <c r="I1180" s="12">
        <v>24</v>
      </c>
      <c r="J1180" s="12">
        <v>18</v>
      </c>
      <c r="K1180" s="12">
        <v>28</v>
      </c>
      <c r="L1180" s="12">
        <v>32</v>
      </c>
      <c r="M1180" s="12">
        <v>19</v>
      </c>
      <c r="N1180" s="12">
        <v>21</v>
      </c>
      <c r="O1180" s="12">
        <v>24</v>
      </c>
      <c r="P1180" s="12">
        <v>11</v>
      </c>
      <c r="Q1180" s="101">
        <v>26</v>
      </c>
      <c r="R1180" s="101">
        <v>16</v>
      </c>
      <c r="S1180" s="101">
        <v>14</v>
      </c>
      <c r="T1180" s="101">
        <v>18</v>
      </c>
    </row>
    <row r="1181" spans="1:20" ht="17" thickBot="1" x14ac:dyDescent="0.25">
      <c r="A1181" s="5">
        <v>11</v>
      </c>
      <c r="B1181" s="11" t="s">
        <v>29</v>
      </c>
      <c r="C1181" s="11">
        <v>16</v>
      </c>
      <c r="D1181" s="11">
        <v>14</v>
      </c>
      <c r="E1181" s="11">
        <v>12</v>
      </c>
      <c r="F1181" s="13">
        <v>19</v>
      </c>
      <c r="G1181" s="12">
        <v>15</v>
      </c>
      <c r="H1181" s="12">
        <v>16</v>
      </c>
      <c r="I1181" s="12">
        <v>15</v>
      </c>
      <c r="J1181" s="12">
        <v>25</v>
      </c>
      <c r="K1181" s="12">
        <v>15</v>
      </c>
      <c r="L1181" s="12">
        <v>20</v>
      </c>
      <c r="M1181" s="12">
        <v>28</v>
      </c>
      <c r="N1181" s="12">
        <v>17</v>
      </c>
      <c r="O1181" s="12">
        <v>16</v>
      </c>
      <c r="P1181" s="12">
        <v>22</v>
      </c>
      <c r="Q1181" s="101">
        <v>11</v>
      </c>
      <c r="R1181" s="101">
        <v>21</v>
      </c>
      <c r="S1181" s="101">
        <v>15</v>
      </c>
      <c r="T1181" s="101">
        <v>12</v>
      </c>
    </row>
    <row r="1182" spans="1:20" ht="17" thickBot="1" x14ac:dyDescent="0.25">
      <c r="A1182" s="5">
        <v>12</v>
      </c>
      <c r="B1182" s="11">
        <v>14</v>
      </c>
      <c r="C1182" s="11" t="s">
        <v>29</v>
      </c>
      <c r="D1182" s="11">
        <v>14</v>
      </c>
      <c r="E1182" s="11">
        <v>11</v>
      </c>
      <c r="F1182" s="13">
        <v>11</v>
      </c>
      <c r="G1182" s="12">
        <v>17</v>
      </c>
      <c r="H1182" s="12">
        <v>15</v>
      </c>
      <c r="I1182" s="12">
        <v>16</v>
      </c>
      <c r="J1182" s="12">
        <v>14</v>
      </c>
      <c r="K1182" s="12">
        <v>19</v>
      </c>
      <c r="L1182" s="12">
        <v>14</v>
      </c>
      <c r="M1182" s="12">
        <v>18</v>
      </c>
      <c r="N1182" s="12">
        <v>29</v>
      </c>
      <c r="O1182" s="12">
        <v>15</v>
      </c>
      <c r="P1182" s="12">
        <v>15</v>
      </c>
      <c r="Q1182" s="101">
        <v>22</v>
      </c>
      <c r="R1182" s="101">
        <v>11</v>
      </c>
      <c r="S1182" s="101">
        <v>21</v>
      </c>
      <c r="T1182" s="101">
        <v>16</v>
      </c>
    </row>
    <row r="1183" spans="1:20" ht="18" thickBot="1" x14ac:dyDescent="0.25">
      <c r="A1183" s="5" t="s">
        <v>13</v>
      </c>
      <c r="B1183" s="11"/>
      <c r="C1183" s="11"/>
      <c r="D1183" s="11"/>
      <c r="E1183" s="11"/>
      <c r="F1183" s="13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12"/>
    </row>
    <row r="1184" spans="1:20" ht="35" thickBot="1" x14ac:dyDescent="0.25">
      <c r="A1184" s="16" t="s">
        <v>14</v>
      </c>
      <c r="B1184" s="11" t="s">
        <v>29</v>
      </c>
      <c r="C1184" s="11" t="s">
        <v>29</v>
      </c>
      <c r="D1184" s="17">
        <v>434</v>
      </c>
      <c r="E1184" s="17">
        <v>436</v>
      </c>
      <c r="F1184" s="17">
        <v>422</v>
      </c>
      <c r="G1184" s="17">
        <v>431</v>
      </c>
      <c r="H1184" s="17">
        <v>389</v>
      </c>
      <c r="I1184" s="17">
        <v>370</v>
      </c>
      <c r="J1184" s="17">
        <v>369</v>
      </c>
      <c r="K1184" s="17">
        <v>377</v>
      </c>
      <c r="L1184" s="17">
        <v>379</v>
      </c>
      <c r="M1184" s="17">
        <f t="shared" ref="M1184:Q1184" si="692">SUM(M1170:M1182)</f>
        <v>376</v>
      </c>
      <c r="N1184" s="17">
        <f t="shared" si="692"/>
        <v>385</v>
      </c>
      <c r="O1184" s="17">
        <f t="shared" si="692"/>
        <v>382</v>
      </c>
      <c r="P1184" s="17">
        <f t="shared" si="692"/>
        <v>418</v>
      </c>
      <c r="Q1184" s="17">
        <f t="shared" si="692"/>
        <v>438</v>
      </c>
      <c r="R1184" s="17">
        <f>SUM(R1170:R1182)</f>
        <v>455</v>
      </c>
      <c r="S1184" s="17">
        <f>SUM(S1170:S1182)</f>
        <v>450</v>
      </c>
      <c r="T1184" s="17">
        <f t="shared" ref="T1184" si="693">SUM(T1170:T1182)</f>
        <v>457</v>
      </c>
    </row>
    <row r="1185" spans="1:20" ht="52" thickBot="1" x14ac:dyDescent="0.25">
      <c r="A1185" s="16" t="s">
        <v>28</v>
      </c>
      <c r="B1185" s="18"/>
      <c r="C1185" s="19" t="e">
        <f>((C1184-B1184)/B1184)</f>
        <v>#VALUE!</v>
      </c>
      <c r="D1185" s="19" t="e">
        <f>((D1184-C1184)/C1184)</f>
        <v>#VALUE!</v>
      </c>
      <c r="E1185" s="19">
        <f>((E1184-D1184)/D1184)</f>
        <v>4.608294930875576E-3</v>
      </c>
      <c r="F1185" s="19">
        <f>((F1184-E1184)/E1184)</f>
        <v>-3.2110091743119268E-2</v>
      </c>
      <c r="G1185" s="19">
        <f t="shared" ref="G1185:T1185" si="694">((G1184-F1184)/F1184)</f>
        <v>2.132701421800948E-2</v>
      </c>
      <c r="H1185" s="19">
        <f t="shared" si="694"/>
        <v>-9.7447795823665889E-2</v>
      </c>
      <c r="I1185" s="19">
        <f t="shared" si="694"/>
        <v>-4.8843187660668377E-2</v>
      </c>
      <c r="J1185" s="19">
        <f t="shared" si="694"/>
        <v>-2.7027027027027029E-3</v>
      </c>
      <c r="K1185" s="19">
        <f t="shared" si="694"/>
        <v>2.1680216802168022E-2</v>
      </c>
      <c r="L1185" s="19">
        <f t="shared" si="694"/>
        <v>5.3050397877984082E-3</v>
      </c>
      <c r="M1185" s="19">
        <f t="shared" si="694"/>
        <v>-7.9155672823219003E-3</v>
      </c>
      <c r="N1185" s="19">
        <f t="shared" si="694"/>
        <v>2.3936170212765957E-2</v>
      </c>
      <c r="O1185" s="19">
        <f t="shared" si="694"/>
        <v>-7.7922077922077922E-3</v>
      </c>
      <c r="P1185" s="19">
        <f t="shared" si="694"/>
        <v>9.4240837696335081E-2</v>
      </c>
      <c r="Q1185" s="19">
        <f t="shared" si="694"/>
        <v>4.784688995215311E-2</v>
      </c>
      <c r="R1185" s="19">
        <f t="shared" si="694"/>
        <v>3.8812785388127852E-2</v>
      </c>
      <c r="S1185" s="19">
        <f t="shared" si="694"/>
        <v>-1.098901098901099E-2</v>
      </c>
      <c r="T1185" s="19">
        <f t="shared" si="694"/>
        <v>1.5555555555555555E-2</v>
      </c>
    </row>
    <row r="1186" spans="1:20" ht="69" thickBot="1" x14ac:dyDescent="0.25">
      <c r="A1186" s="16" t="s">
        <v>16</v>
      </c>
      <c r="B1186" s="19"/>
      <c r="C1186" s="19"/>
      <c r="D1186" s="19"/>
      <c r="E1186" s="19"/>
      <c r="F1186" s="19"/>
      <c r="G1186" s="19" t="e">
        <f t="shared" ref="G1186:T1186" si="695">(G1184-B1184)/B1184</f>
        <v>#VALUE!</v>
      </c>
      <c r="H1186" s="19" t="e">
        <f t="shared" si="695"/>
        <v>#VALUE!</v>
      </c>
      <c r="I1186" s="19">
        <f t="shared" si="695"/>
        <v>-0.14746543778801843</v>
      </c>
      <c r="J1186" s="19">
        <f t="shared" si="695"/>
        <v>-0.1536697247706422</v>
      </c>
      <c r="K1186" s="19">
        <f t="shared" si="695"/>
        <v>-0.1066350710900474</v>
      </c>
      <c r="L1186" s="19">
        <f t="shared" si="695"/>
        <v>-0.12064965197215777</v>
      </c>
      <c r="M1186" s="19">
        <f t="shared" si="695"/>
        <v>-3.3419023136246784E-2</v>
      </c>
      <c r="N1186" s="19">
        <f t="shared" si="695"/>
        <v>4.0540540540540543E-2</v>
      </c>
      <c r="O1186" s="19">
        <f t="shared" si="695"/>
        <v>3.5230352303523033E-2</v>
      </c>
      <c r="P1186" s="19">
        <f t="shared" si="695"/>
        <v>0.10875331564986737</v>
      </c>
      <c r="Q1186" s="19">
        <f t="shared" si="695"/>
        <v>0.15567282321899736</v>
      </c>
      <c r="R1186" s="19">
        <f t="shared" si="695"/>
        <v>0.21010638297872342</v>
      </c>
      <c r="S1186" s="19">
        <f t="shared" si="695"/>
        <v>0.16883116883116883</v>
      </c>
      <c r="T1186" s="19">
        <f t="shared" si="695"/>
        <v>0.19633507853403143</v>
      </c>
    </row>
    <row r="1187" spans="1:20" ht="86" thickBot="1" x14ac:dyDescent="0.25">
      <c r="A1187" s="16" t="s">
        <v>17</v>
      </c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 t="e">
        <f t="shared" ref="L1187:T1187" si="696">(L1184-B1184)/B1184</f>
        <v>#VALUE!</v>
      </c>
      <c r="M1187" s="19" t="e">
        <f t="shared" si="696"/>
        <v>#VALUE!</v>
      </c>
      <c r="N1187" s="19">
        <f t="shared" si="696"/>
        <v>-0.11290322580645161</v>
      </c>
      <c r="O1187" s="19">
        <f t="shared" si="696"/>
        <v>-0.12385321100917432</v>
      </c>
      <c r="P1187" s="19">
        <f t="shared" si="696"/>
        <v>-9.4786729857819912E-3</v>
      </c>
      <c r="Q1187" s="19">
        <f t="shared" si="696"/>
        <v>1.6241299303944315E-2</v>
      </c>
      <c r="R1187" s="19">
        <f t="shared" si="696"/>
        <v>0.16966580976863754</v>
      </c>
      <c r="S1187" s="19">
        <f t="shared" si="696"/>
        <v>0.21621621621621623</v>
      </c>
      <c r="T1187" s="19">
        <f t="shared" si="696"/>
        <v>0.23848238482384823</v>
      </c>
    </row>
    <row r="1188" spans="1:20" ht="35" thickBot="1" x14ac:dyDescent="0.25">
      <c r="A1188" s="16" t="s">
        <v>18</v>
      </c>
      <c r="B1188" s="20">
        <v>5318</v>
      </c>
      <c r="C1188" s="20">
        <v>5401</v>
      </c>
      <c r="D1188" s="20">
        <v>5203</v>
      </c>
      <c r="E1188" s="20">
        <v>5137</v>
      </c>
      <c r="F1188" s="20">
        <v>4891</v>
      </c>
      <c r="G1188" s="29">
        <v>4914</v>
      </c>
      <c r="H1188" s="29">
        <v>4635</v>
      </c>
      <c r="I1188" s="29">
        <v>4437</v>
      </c>
      <c r="J1188" s="29">
        <v>4324</v>
      </c>
      <c r="K1188" s="29">
        <v>4245</v>
      </c>
      <c r="L1188" s="29">
        <v>4233</v>
      </c>
      <c r="M1188" s="29">
        <v>4097</v>
      </c>
      <c r="N1188" s="29">
        <v>4204</v>
      </c>
      <c r="O1188" s="29">
        <v>4285</v>
      </c>
      <c r="P1188" s="29">
        <v>4296</v>
      </c>
      <c r="Q1188" s="29">
        <v>4372</v>
      </c>
      <c r="R1188" s="29">
        <v>4384</v>
      </c>
      <c r="S1188" s="29">
        <v>4353</v>
      </c>
      <c r="T1188" s="29">
        <v>4121</v>
      </c>
    </row>
    <row r="1189" spans="1:20" ht="69" thickBot="1" x14ac:dyDescent="0.25">
      <c r="A1189" s="16" t="s">
        <v>19</v>
      </c>
      <c r="B1189" s="22"/>
      <c r="C1189" s="19">
        <f t="shared" ref="C1189:T1189" si="697">(C1188-B1188)/B1188</f>
        <v>1.560737119217751E-2</v>
      </c>
      <c r="D1189" s="19">
        <f t="shared" si="697"/>
        <v>-3.6659877800407331E-2</v>
      </c>
      <c r="E1189" s="19">
        <f t="shared" si="697"/>
        <v>-1.2684989429175475E-2</v>
      </c>
      <c r="F1189" s="19">
        <f t="shared" si="697"/>
        <v>-4.7887872299007206E-2</v>
      </c>
      <c r="G1189" s="19">
        <f t="shared" si="697"/>
        <v>4.7025148231445513E-3</v>
      </c>
      <c r="H1189" s="19">
        <f t="shared" si="697"/>
        <v>-5.6776556776556776E-2</v>
      </c>
      <c r="I1189" s="19">
        <f t="shared" si="697"/>
        <v>-4.2718446601941747E-2</v>
      </c>
      <c r="J1189" s="19">
        <f t="shared" si="697"/>
        <v>-2.5467658327698896E-2</v>
      </c>
      <c r="K1189" s="19">
        <f t="shared" si="697"/>
        <v>-1.8270120259019425E-2</v>
      </c>
      <c r="L1189" s="19">
        <f t="shared" si="697"/>
        <v>-2.8268551236749115E-3</v>
      </c>
      <c r="M1189" s="19">
        <f t="shared" si="697"/>
        <v>-3.2128514056224897E-2</v>
      </c>
      <c r="N1189" s="19">
        <f t="shared" si="697"/>
        <v>2.6116670734683916E-2</v>
      </c>
      <c r="O1189" s="19">
        <f t="shared" si="697"/>
        <v>1.9267364414843006E-2</v>
      </c>
      <c r="P1189" s="19">
        <f t="shared" si="697"/>
        <v>2.5670945157526253E-3</v>
      </c>
      <c r="Q1189" s="19">
        <f t="shared" si="697"/>
        <v>1.7690875232774673E-2</v>
      </c>
      <c r="R1189" s="19">
        <f t="shared" si="697"/>
        <v>2.7447392497712718E-3</v>
      </c>
      <c r="S1189" s="19">
        <f t="shared" si="697"/>
        <v>-7.0711678832116789E-3</v>
      </c>
      <c r="T1189" s="19">
        <f t="shared" si="697"/>
        <v>-5.3296577073282794E-2</v>
      </c>
    </row>
    <row r="1190" spans="1:20" ht="69" thickBot="1" x14ac:dyDescent="0.25">
      <c r="A1190" s="16" t="s">
        <v>20</v>
      </c>
      <c r="B1190" s="22"/>
      <c r="C1190" s="23"/>
      <c r="D1190" s="23"/>
      <c r="E1190" s="23"/>
      <c r="F1190" s="23"/>
      <c r="G1190" s="19">
        <f t="shared" ref="G1190:T1190" si="698">(G1188-B1188)/B1188</f>
        <v>-7.5968409176382104E-2</v>
      </c>
      <c r="H1190" s="19">
        <f t="shared" si="698"/>
        <v>-0.1418255878541011</v>
      </c>
      <c r="I1190" s="19">
        <f t="shared" si="698"/>
        <v>-0.14722275610224869</v>
      </c>
      <c r="J1190" s="19">
        <f t="shared" si="698"/>
        <v>-0.15826357796379209</v>
      </c>
      <c r="K1190" s="19">
        <f t="shared" si="698"/>
        <v>-0.1320793293804948</v>
      </c>
      <c r="L1190" s="19">
        <f t="shared" si="698"/>
        <v>-0.13858363858363859</v>
      </c>
      <c r="M1190" s="19">
        <f t="shared" si="698"/>
        <v>-0.11607335490830636</v>
      </c>
      <c r="N1190" s="19">
        <f t="shared" si="698"/>
        <v>-5.2512959206671171E-2</v>
      </c>
      <c r="O1190" s="19">
        <f t="shared" si="698"/>
        <v>-9.0194264569842739E-3</v>
      </c>
      <c r="P1190" s="19">
        <f t="shared" si="698"/>
        <v>1.2014134275618375E-2</v>
      </c>
      <c r="Q1190" s="19">
        <f t="shared" si="698"/>
        <v>3.2837231278053387E-2</v>
      </c>
      <c r="R1190" s="19">
        <f t="shared" si="698"/>
        <v>7.0051257017329754E-2</v>
      </c>
      <c r="S1190" s="19">
        <f t="shared" si="698"/>
        <v>3.5442435775451954E-2</v>
      </c>
      <c r="T1190" s="19">
        <f t="shared" si="698"/>
        <v>-3.8273045507584598E-2</v>
      </c>
    </row>
    <row r="1191" spans="1:20" ht="86" thickBot="1" x14ac:dyDescent="0.25">
      <c r="A1191" s="16" t="s">
        <v>21</v>
      </c>
      <c r="B1191" s="22"/>
      <c r="C1191" s="23"/>
      <c r="D1191" s="23"/>
      <c r="E1191" s="23"/>
      <c r="F1191" s="23"/>
      <c r="G1191" s="19"/>
      <c r="H1191" s="19"/>
      <c r="I1191" s="19"/>
      <c r="J1191" s="19"/>
      <c r="K1191" s="19"/>
      <c r="L1191" s="19">
        <f t="shared" ref="L1191:T1191" si="699">(L1188-B1188)/B1188</f>
        <v>-0.20402406919894697</v>
      </c>
      <c r="M1191" s="19">
        <f t="shared" si="699"/>
        <v>-0.24143677096833921</v>
      </c>
      <c r="N1191" s="19">
        <f t="shared" si="699"/>
        <v>-0.19200461272342878</v>
      </c>
      <c r="O1191" s="19">
        <f t="shared" si="699"/>
        <v>-0.16585555771851276</v>
      </c>
      <c r="P1191" s="19">
        <f t="shared" si="699"/>
        <v>-0.1216520139030873</v>
      </c>
      <c r="Q1191" s="19">
        <f t="shared" si="699"/>
        <v>-0.1102971102971103</v>
      </c>
      <c r="R1191" s="19">
        <f t="shared" si="699"/>
        <v>-5.4153182308522112E-2</v>
      </c>
      <c r="S1191" s="19">
        <f t="shared" si="699"/>
        <v>-1.8931710615280595E-2</v>
      </c>
      <c r="T1191" s="19">
        <f t="shared" si="699"/>
        <v>-4.69472710453284E-2</v>
      </c>
    </row>
    <row r="1192" spans="1:20" ht="52" thickBot="1" x14ac:dyDescent="0.25">
      <c r="A1192" s="16" t="s">
        <v>22</v>
      </c>
      <c r="B1192" s="19" t="e">
        <f>B1184/B1188</f>
        <v>#VALUE!</v>
      </c>
      <c r="C1192" s="19" t="e">
        <f>C1184/C1188</f>
        <v>#VALUE!</v>
      </c>
      <c r="D1192" s="19">
        <f>D1184/D1188</f>
        <v>8.3413415337305397E-2</v>
      </c>
      <c r="E1192" s="19">
        <f>E1184/E1188</f>
        <v>8.4874440334825774E-2</v>
      </c>
      <c r="F1192" s="19">
        <f>F1184/F1188</f>
        <v>8.6280924146391325E-2</v>
      </c>
      <c r="G1192" s="19">
        <f t="shared" ref="G1192:M1192" si="700">G1184/G1188</f>
        <v>8.7708587708587707E-2</v>
      </c>
      <c r="H1192" s="19">
        <f t="shared" si="700"/>
        <v>8.3926645091693633E-2</v>
      </c>
      <c r="I1192" s="19">
        <f t="shared" si="700"/>
        <v>8.338967771016452E-2</v>
      </c>
      <c r="J1192" s="19">
        <f t="shared" si="700"/>
        <v>8.5337650323774286E-2</v>
      </c>
      <c r="K1192" s="19">
        <f t="shared" si="700"/>
        <v>8.881036513545347E-2</v>
      </c>
      <c r="L1192" s="19">
        <f t="shared" si="700"/>
        <v>8.953460902433262E-2</v>
      </c>
      <c r="M1192" s="19">
        <f t="shared" si="700"/>
        <v>9.1774469123749078E-2</v>
      </c>
      <c r="N1192" s="19">
        <f t="shared" ref="N1192:O1192" si="701">N1184/N1188</f>
        <v>9.1579448144624168E-2</v>
      </c>
      <c r="O1192" s="19">
        <f t="shared" si="701"/>
        <v>8.9148191365227544E-2</v>
      </c>
      <c r="P1192" s="19">
        <f t="shared" ref="P1192:Q1192" si="702">P1184/P1188</f>
        <v>9.7299813780260702E-2</v>
      </c>
      <c r="Q1192" s="19">
        <f t="shared" si="702"/>
        <v>0.10018298261665141</v>
      </c>
      <c r="R1192" s="19">
        <f t="shared" ref="R1192:S1192" si="703">R1184/R1188</f>
        <v>0.10378649635036497</v>
      </c>
      <c r="S1192" s="19">
        <f t="shared" si="703"/>
        <v>0.10337698139214335</v>
      </c>
      <c r="T1192" s="19">
        <f t="shared" ref="T1192" si="704">T1184/T1188</f>
        <v>0.11089541373453045</v>
      </c>
    </row>
    <row r="1193" spans="1:20" ht="69" thickBot="1" x14ac:dyDescent="0.25">
      <c r="A1193" s="16" t="s">
        <v>23</v>
      </c>
      <c r="B1193" s="19"/>
      <c r="C1193" s="19" t="e">
        <f t="shared" ref="C1193:K1193" si="705">(C1192-B1192)</f>
        <v>#VALUE!</v>
      </c>
      <c r="D1193" s="19" t="e">
        <f t="shared" si="705"/>
        <v>#VALUE!</v>
      </c>
      <c r="E1193" s="19">
        <f t="shared" si="705"/>
        <v>1.4610249975203771E-3</v>
      </c>
      <c r="F1193" s="19">
        <f t="shared" si="705"/>
        <v>1.4064838115655509E-3</v>
      </c>
      <c r="G1193" s="19">
        <f t="shared" si="705"/>
        <v>1.4276635621963824E-3</v>
      </c>
      <c r="H1193" s="19">
        <f t="shared" si="705"/>
        <v>-3.781942616894074E-3</v>
      </c>
      <c r="I1193" s="19">
        <f t="shared" si="705"/>
        <v>-5.3696738152911316E-4</v>
      </c>
      <c r="J1193" s="19">
        <f t="shared" si="705"/>
        <v>1.9479726136097664E-3</v>
      </c>
      <c r="K1193" s="19">
        <f t="shared" si="705"/>
        <v>3.4727148116791839E-3</v>
      </c>
      <c r="L1193" s="19">
        <f t="shared" ref="L1193:T1193" si="706">(L1192-K1192)</f>
        <v>7.2424388887915025E-4</v>
      </c>
      <c r="M1193" s="19">
        <f t="shared" si="706"/>
        <v>2.2398600994164575E-3</v>
      </c>
      <c r="N1193" s="19">
        <f t="shared" si="706"/>
        <v>-1.9502097912491023E-4</v>
      </c>
      <c r="O1193" s="19">
        <f t="shared" si="706"/>
        <v>-2.4312567793966233E-3</v>
      </c>
      <c r="P1193" s="19">
        <f t="shared" si="706"/>
        <v>8.1516224150331579E-3</v>
      </c>
      <c r="Q1193" s="19">
        <f t="shared" si="706"/>
        <v>2.8831688363907121E-3</v>
      </c>
      <c r="R1193" s="19">
        <f t="shared" si="706"/>
        <v>3.6035137337135509E-3</v>
      </c>
      <c r="S1193" s="19">
        <f t="shared" si="706"/>
        <v>-4.0951495822161288E-4</v>
      </c>
      <c r="T1193" s="19">
        <f t="shared" si="706"/>
        <v>7.5184323423870963E-3</v>
      </c>
    </row>
    <row r="1194" spans="1:20" ht="69" thickBot="1" x14ac:dyDescent="0.25">
      <c r="A1194" s="16" t="s">
        <v>24</v>
      </c>
      <c r="B1194" s="19"/>
      <c r="C1194" s="19"/>
      <c r="D1194" s="19"/>
      <c r="E1194" s="19"/>
      <c r="F1194" s="19"/>
      <c r="G1194" s="19" t="e">
        <f>G1192-B1192</f>
        <v>#VALUE!</v>
      </c>
      <c r="H1194" s="19" t="e">
        <f t="shared" ref="H1194:K1194" si="707">H1192-C1192</f>
        <v>#VALUE!</v>
      </c>
      <c r="I1194" s="19">
        <f t="shared" si="707"/>
        <v>-2.3737627140876794E-5</v>
      </c>
      <c r="J1194" s="19">
        <f t="shared" si="707"/>
        <v>4.6320998894851251E-4</v>
      </c>
      <c r="K1194" s="19">
        <f t="shared" si="707"/>
        <v>2.5294409890621455E-3</v>
      </c>
      <c r="L1194" s="19">
        <f t="shared" ref="L1194:T1194" si="708">L1192-G1192</f>
        <v>1.8260213157449134E-3</v>
      </c>
      <c r="M1194" s="19">
        <f t="shared" si="708"/>
        <v>7.8478240320554449E-3</v>
      </c>
      <c r="N1194" s="19">
        <f t="shared" si="708"/>
        <v>8.1897704344596478E-3</v>
      </c>
      <c r="O1194" s="19">
        <f t="shared" si="708"/>
        <v>3.8105410414532581E-3</v>
      </c>
      <c r="P1194" s="19">
        <f t="shared" si="708"/>
        <v>8.489448644807232E-3</v>
      </c>
      <c r="Q1194" s="19">
        <f t="shared" si="708"/>
        <v>1.0648373592318794E-2</v>
      </c>
      <c r="R1194" s="19">
        <f t="shared" si="708"/>
        <v>1.2012027226615887E-2</v>
      </c>
      <c r="S1194" s="19">
        <f t="shared" si="708"/>
        <v>1.1797533247519185E-2</v>
      </c>
      <c r="T1194" s="19">
        <f t="shared" si="708"/>
        <v>2.1747222369302904E-2</v>
      </c>
    </row>
    <row r="1195" spans="1:20" ht="69" thickBot="1" x14ac:dyDescent="0.25">
      <c r="A1195" s="16" t="s">
        <v>25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 t="e">
        <f t="shared" ref="L1195:T1195" si="709">L1192-B1192</f>
        <v>#VALUE!</v>
      </c>
      <c r="M1195" s="19" t="e">
        <f t="shared" si="709"/>
        <v>#VALUE!</v>
      </c>
      <c r="N1195" s="19">
        <f t="shared" si="709"/>
        <v>8.166032807318771E-3</v>
      </c>
      <c r="O1195" s="19">
        <f t="shared" si="709"/>
        <v>4.2737510304017706E-3</v>
      </c>
      <c r="P1195" s="19">
        <f t="shared" si="709"/>
        <v>1.1018889633869378E-2</v>
      </c>
      <c r="Q1195" s="19">
        <f t="shared" si="709"/>
        <v>1.2474394908063707E-2</v>
      </c>
      <c r="R1195" s="19">
        <f t="shared" si="709"/>
        <v>1.9859851258671332E-2</v>
      </c>
      <c r="S1195" s="19">
        <f t="shared" si="709"/>
        <v>1.9987303681978832E-2</v>
      </c>
      <c r="T1195" s="19">
        <f t="shared" si="709"/>
        <v>2.5557763410756162E-2</v>
      </c>
    </row>
    <row r="1199" spans="1:20" ht="16" x14ac:dyDescent="0.2">
      <c r="A1199" s="40" t="s">
        <v>86</v>
      </c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2"/>
      <c r="N1199" s="42"/>
    </row>
    <row r="1200" spans="1:20" ht="17" thickBot="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20" ht="18" thickBot="1" x14ac:dyDescent="0.25">
      <c r="A1201" s="10"/>
      <c r="B1201" s="10" t="s">
        <v>0</v>
      </c>
      <c r="C1201" s="10" t="s">
        <v>1</v>
      </c>
      <c r="D1201" s="10" t="s">
        <v>2</v>
      </c>
      <c r="E1201" s="10" t="s">
        <v>3</v>
      </c>
      <c r="F1201" s="10" t="s">
        <v>4</v>
      </c>
      <c r="G1201" s="10" t="s">
        <v>5</v>
      </c>
      <c r="H1201" s="10" t="s">
        <v>6</v>
      </c>
      <c r="I1201" s="10" t="s">
        <v>7</v>
      </c>
      <c r="J1201" s="10" t="s">
        <v>8</v>
      </c>
      <c r="K1201" s="10" t="s">
        <v>9</v>
      </c>
      <c r="L1201" s="10" t="s">
        <v>10</v>
      </c>
      <c r="M1201" s="10" t="s">
        <v>30</v>
      </c>
      <c r="N1201" s="10" t="s">
        <v>36</v>
      </c>
      <c r="O1201" s="10" t="s">
        <v>39</v>
      </c>
      <c r="P1201" s="10" t="s">
        <v>40</v>
      </c>
      <c r="Q1201" s="10" t="s">
        <v>41</v>
      </c>
      <c r="R1201" s="10" t="s">
        <v>42</v>
      </c>
      <c r="S1201" s="10" t="s">
        <v>43</v>
      </c>
      <c r="T1201" s="10" t="s">
        <v>46</v>
      </c>
    </row>
    <row r="1202" spans="1:20" ht="18" thickBot="1" x14ac:dyDescent="0.25">
      <c r="A1202" s="5" t="s">
        <v>11</v>
      </c>
      <c r="B1202" s="55">
        <v>27</v>
      </c>
      <c r="C1202" s="55">
        <v>42</v>
      </c>
      <c r="D1202" s="55">
        <v>41</v>
      </c>
      <c r="E1202" s="55">
        <v>25</v>
      </c>
      <c r="F1202" s="55">
        <v>36</v>
      </c>
      <c r="G1202" s="55">
        <v>37</v>
      </c>
      <c r="H1202" s="55">
        <v>34</v>
      </c>
      <c r="I1202" s="55">
        <v>39</v>
      </c>
      <c r="J1202" s="55">
        <v>37</v>
      </c>
      <c r="K1202" s="55">
        <v>36</v>
      </c>
      <c r="L1202" s="55">
        <v>29</v>
      </c>
      <c r="M1202" s="55">
        <v>31</v>
      </c>
      <c r="N1202" s="55">
        <v>28</v>
      </c>
      <c r="O1202" s="55">
        <v>24</v>
      </c>
      <c r="P1202" s="55">
        <v>36</v>
      </c>
      <c r="Q1202" s="55">
        <v>37</v>
      </c>
      <c r="R1202" s="55">
        <v>34</v>
      </c>
      <c r="S1202" s="55">
        <v>31</v>
      </c>
      <c r="T1202" s="103">
        <v>29</v>
      </c>
    </row>
    <row r="1203" spans="1:20" ht="17" thickBot="1" x14ac:dyDescent="0.25">
      <c r="A1203" s="5">
        <v>1</v>
      </c>
      <c r="B1203" s="38">
        <v>26</v>
      </c>
      <c r="C1203" s="38">
        <v>26</v>
      </c>
      <c r="D1203" s="38">
        <v>40</v>
      </c>
      <c r="E1203" s="38">
        <v>39</v>
      </c>
      <c r="F1203" s="55">
        <v>30</v>
      </c>
      <c r="G1203" s="55">
        <v>34</v>
      </c>
      <c r="H1203" s="55">
        <v>38</v>
      </c>
      <c r="I1203" s="55">
        <v>38</v>
      </c>
      <c r="J1203" s="55">
        <v>41</v>
      </c>
      <c r="K1203" s="55">
        <v>38</v>
      </c>
      <c r="L1203" s="55">
        <v>35</v>
      </c>
      <c r="M1203" s="55">
        <v>28</v>
      </c>
      <c r="N1203" s="55">
        <v>28</v>
      </c>
      <c r="O1203" s="55">
        <v>31</v>
      </c>
      <c r="P1203" s="55">
        <v>25</v>
      </c>
      <c r="Q1203" s="101">
        <v>34</v>
      </c>
      <c r="R1203" s="101">
        <v>38</v>
      </c>
      <c r="S1203" s="101">
        <v>27</v>
      </c>
      <c r="T1203" s="101">
        <v>32</v>
      </c>
    </row>
    <row r="1204" spans="1:20" ht="17" thickBot="1" x14ac:dyDescent="0.25">
      <c r="A1204" s="5">
        <v>2</v>
      </c>
      <c r="B1204" s="38">
        <v>31</v>
      </c>
      <c r="C1204" s="38">
        <v>22</v>
      </c>
      <c r="D1204" s="38">
        <v>25</v>
      </c>
      <c r="E1204" s="38">
        <v>40</v>
      </c>
      <c r="F1204" s="55">
        <v>40</v>
      </c>
      <c r="G1204" s="55">
        <v>27</v>
      </c>
      <c r="H1204" s="55">
        <v>29</v>
      </c>
      <c r="I1204" s="55">
        <v>38</v>
      </c>
      <c r="J1204" s="55">
        <v>30</v>
      </c>
      <c r="K1204" s="55">
        <v>36</v>
      </c>
      <c r="L1204" s="55">
        <v>32</v>
      </c>
      <c r="M1204" s="55">
        <v>24</v>
      </c>
      <c r="N1204" s="55">
        <v>24</v>
      </c>
      <c r="O1204" s="55">
        <v>29</v>
      </c>
      <c r="P1204" s="55">
        <v>32</v>
      </c>
      <c r="Q1204" s="101">
        <v>21</v>
      </c>
      <c r="R1204" s="101">
        <v>36</v>
      </c>
      <c r="S1204" s="101">
        <v>34</v>
      </c>
      <c r="T1204" s="101">
        <v>29</v>
      </c>
    </row>
    <row r="1205" spans="1:20" ht="17" thickBot="1" x14ac:dyDescent="0.25">
      <c r="A1205" s="5">
        <v>3</v>
      </c>
      <c r="B1205" s="38">
        <v>22</v>
      </c>
      <c r="C1205" s="38">
        <v>30</v>
      </c>
      <c r="D1205" s="38">
        <v>23</v>
      </c>
      <c r="E1205" s="38">
        <v>24</v>
      </c>
      <c r="F1205" s="55">
        <v>40</v>
      </c>
      <c r="G1205" s="55">
        <v>37</v>
      </c>
      <c r="H1205" s="55">
        <v>26</v>
      </c>
      <c r="I1205" s="55">
        <v>31</v>
      </c>
      <c r="J1205" s="55">
        <v>31</v>
      </c>
      <c r="K1205" s="55">
        <v>25</v>
      </c>
      <c r="L1205" s="55">
        <v>31</v>
      </c>
      <c r="M1205" s="55">
        <v>27</v>
      </c>
      <c r="N1205" s="55">
        <v>20</v>
      </c>
      <c r="O1205" s="55">
        <v>23</v>
      </c>
      <c r="P1205" s="55">
        <v>28</v>
      </c>
      <c r="Q1205" s="101">
        <v>30</v>
      </c>
      <c r="R1205" s="101">
        <v>18</v>
      </c>
      <c r="S1205" s="101">
        <v>34</v>
      </c>
      <c r="T1205" s="101">
        <v>33</v>
      </c>
    </row>
    <row r="1206" spans="1:20" ht="17" thickBot="1" x14ac:dyDescent="0.25">
      <c r="A1206" s="5">
        <v>4</v>
      </c>
      <c r="B1206" s="38">
        <v>23</v>
      </c>
      <c r="C1206" s="38">
        <v>21</v>
      </c>
      <c r="D1206" s="38">
        <v>29</v>
      </c>
      <c r="E1206" s="38">
        <v>23</v>
      </c>
      <c r="F1206" s="55">
        <v>25</v>
      </c>
      <c r="G1206" s="55">
        <v>29</v>
      </c>
      <c r="H1206" s="55">
        <v>36</v>
      </c>
      <c r="I1206" s="55">
        <v>22</v>
      </c>
      <c r="J1206" s="55">
        <v>28</v>
      </c>
      <c r="K1206" s="55">
        <v>28</v>
      </c>
      <c r="L1206" s="55">
        <v>22</v>
      </c>
      <c r="M1206" s="55">
        <v>27</v>
      </c>
      <c r="N1206" s="55">
        <v>26</v>
      </c>
      <c r="O1206" s="55">
        <v>20</v>
      </c>
      <c r="P1206" s="55">
        <v>22</v>
      </c>
      <c r="Q1206" s="101">
        <v>25</v>
      </c>
      <c r="R1206" s="101">
        <v>25</v>
      </c>
      <c r="S1206" s="101">
        <v>16</v>
      </c>
      <c r="T1206" s="101">
        <v>33</v>
      </c>
    </row>
    <row r="1207" spans="1:20" ht="17" thickBot="1" x14ac:dyDescent="0.25">
      <c r="A1207" s="5">
        <v>5</v>
      </c>
      <c r="B1207" s="38">
        <v>20</v>
      </c>
      <c r="C1207" s="38">
        <v>24</v>
      </c>
      <c r="D1207" s="38">
        <v>19</v>
      </c>
      <c r="E1207" s="38">
        <v>26</v>
      </c>
      <c r="F1207" s="55">
        <v>20</v>
      </c>
      <c r="G1207" s="55">
        <v>23</v>
      </c>
      <c r="H1207" s="55">
        <v>27</v>
      </c>
      <c r="I1207" s="55">
        <v>34</v>
      </c>
      <c r="J1207" s="55">
        <v>20</v>
      </c>
      <c r="K1207" s="55">
        <v>29</v>
      </c>
      <c r="L1207" s="55">
        <v>27</v>
      </c>
      <c r="M1207" s="55">
        <v>23</v>
      </c>
      <c r="N1207" s="55">
        <v>27</v>
      </c>
      <c r="O1207" s="55">
        <v>22</v>
      </c>
      <c r="P1207" s="55">
        <v>27</v>
      </c>
      <c r="Q1207" s="101">
        <v>41</v>
      </c>
      <c r="R1207" s="101">
        <v>41</v>
      </c>
      <c r="S1207" s="101">
        <v>24</v>
      </c>
      <c r="T1207" s="101">
        <v>18</v>
      </c>
    </row>
    <row r="1208" spans="1:20" ht="17" thickBot="1" x14ac:dyDescent="0.25">
      <c r="A1208" s="5">
        <v>6</v>
      </c>
      <c r="B1208" s="38">
        <v>14</v>
      </c>
      <c r="C1208" s="38">
        <v>19</v>
      </c>
      <c r="D1208" s="38">
        <v>23</v>
      </c>
      <c r="E1208" s="38">
        <v>21</v>
      </c>
      <c r="F1208" s="55">
        <v>32</v>
      </c>
      <c r="G1208" s="55">
        <v>37</v>
      </c>
      <c r="H1208" s="55">
        <v>48</v>
      </c>
      <c r="I1208" s="55">
        <v>34</v>
      </c>
      <c r="J1208" s="55">
        <v>55</v>
      </c>
      <c r="K1208" s="55">
        <v>42</v>
      </c>
      <c r="L1208" s="55">
        <v>54</v>
      </c>
      <c r="M1208" s="55">
        <v>48</v>
      </c>
      <c r="N1208" s="55">
        <v>23</v>
      </c>
      <c r="O1208" s="55">
        <v>30</v>
      </c>
      <c r="P1208" s="55">
        <v>42</v>
      </c>
      <c r="Q1208" s="101">
        <v>32</v>
      </c>
      <c r="R1208" s="101">
        <v>36</v>
      </c>
      <c r="S1208" s="101">
        <v>38</v>
      </c>
      <c r="T1208" s="101">
        <v>25</v>
      </c>
    </row>
    <row r="1209" spans="1:20" ht="17" thickBot="1" x14ac:dyDescent="0.25">
      <c r="A1209" s="5">
        <v>7</v>
      </c>
      <c r="B1209" s="38">
        <v>17</v>
      </c>
      <c r="C1209" s="38">
        <v>13</v>
      </c>
      <c r="D1209" s="38">
        <v>18</v>
      </c>
      <c r="E1209" s="38">
        <v>23</v>
      </c>
      <c r="F1209" s="55">
        <v>20</v>
      </c>
      <c r="G1209" s="55">
        <v>28</v>
      </c>
      <c r="H1209" s="55">
        <v>35</v>
      </c>
      <c r="I1209" s="55">
        <v>41</v>
      </c>
      <c r="J1209" s="55">
        <v>48</v>
      </c>
      <c r="K1209" s="55">
        <v>51</v>
      </c>
      <c r="L1209" s="55">
        <v>41</v>
      </c>
      <c r="M1209" s="55">
        <v>46</v>
      </c>
      <c r="N1209" s="55">
        <v>49</v>
      </c>
      <c r="O1209" s="55">
        <v>22</v>
      </c>
      <c r="P1209" s="55">
        <v>31</v>
      </c>
      <c r="Q1209" s="101">
        <v>40</v>
      </c>
      <c r="R1209" s="101">
        <v>32</v>
      </c>
      <c r="S1209" s="101">
        <v>35</v>
      </c>
      <c r="T1209" s="101">
        <v>39</v>
      </c>
    </row>
    <row r="1210" spans="1:20" ht="17" thickBot="1" x14ac:dyDescent="0.25">
      <c r="A1210" s="5">
        <v>8</v>
      </c>
      <c r="B1210" s="38">
        <v>17</v>
      </c>
      <c r="C1210" s="38">
        <v>15</v>
      </c>
      <c r="D1210" s="38">
        <v>12</v>
      </c>
      <c r="E1210" s="38">
        <v>16</v>
      </c>
      <c r="F1210" s="55">
        <v>23</v>
      </c>
      <c r="G1210" s="55">
        <v>20</v>
      </c>
      <c r="H1210" s="55">
        <v>29</v>
      </c>
      <c r="I1210" s="55">
        <v>15</v>
      </c>
      <c r="J1210" s="55">
        <v>16</v>
      </c>
      <c r="K1210" s="55">
        <v>45</v>
      </c>
      <c r="L1210" s="55">
        <v>47</v>
      </c>
      <c r="M1210" s="55">
        <v>34</v>
      </c>
      <c r="N1210" s="55">
        <v>36</v>
      </c>
      <c r="O1210" s="55">
        <v>40</v>
      </c>
      <c r="P1210" s="55">
        <v>24</v>
      </c>
      <c r="Q1210" s="101">
        <v>33</v>
      </c>
      <c r="R1210" s="101">
        <v>44</v>
      </c>
      <c r="S1210" s="101">
        <v>34</v>
      </c>
      <c r="T1210" s="101">
        <v>38</v>
      </c>
    </row>
    <row r="1211" spans="1:20" ht="17" thickBot="1" x14ac:dyDescent="0.25">
      <c r="A1211" s="5">
        <v>9</v>
      </c>
      <c r="B1211" s="38">
        <v>13</v>
      </c>
      <c r="C1211" s="38">
        <v>14</v>
      </c>
      <c r="D1211" s="38">
        <v>12</v>
      </c>
      <c r="E1211" s="38">
        <v>11</v>
      </c>
      <c r="F1211" s="55">
        <v>14</v>
      </c>
      <c r="G1211" s="55">
        <v>22</v>
      </c>
      <c r="H1211" s="55">
        <v>15</v>
      </c>
      <c r="I1211" s="55">
        <v>27</v>
      </c>
      <c r="J1211" s="55">
        <v>13</v>
      </c>
      <c r="K1211" s="55">
        <v>30</v>
      </c>
      <c r="L1211" s="55">
        <v>43</v>
      </c>
      <c r="M1211" s="55">
        <v>39</v>
      </c>
      <c r="N1211" s="55">
        <v>25</v>
      </c>
      <c r="O1211" s="55">
        <v>37</v>
      </c>
      <c r="P1211" s="55">
        <v>38</v>
      </c>
      <c r="Q1211" s="101">
        <v>21</v>
      </c>
      <c r="R1211" s="101">
        <v>31</v>
      </c>
      <c r="S1211" s="101">
        <v>37</v>
      </c>
      <c r="T1211" s="101">
        <v>27</v>
      </c>
    </row>
    <row r="1212" spans="1:20" ht="17" thickBot="1" x14ac:dyDescent="0.25">
      <c r="A1212" s="5">
        <v>10</v>
      </c>
      <c r="B1212" s="38">
        <v>15</v>
      </c>
      <c r="C1212" s="38">
        <v>14</v>
      </c>
      <c r="D1212" s="38">
        <v>15</v>
      </c>
      <c r="E1212" s="38">
        <v>14</v>
      </c>
      <c r="F1212" s="55">
        <v>11</v>
      </c>
      <c r="G1212" s="38" t="s">
        <v>29</v>
      </c>
      <c r="H1212" s="55">
        <v>14</v>
      </c>
      <c r="I1212" s="55">
        <v>14</v>
      </c>
      <c r="J1212" s="55">
        <v>21</v>
      </c>
      <c r="K1212" s="55">
        <v>14</v>
      </c>
      <c r="L1212" s="55">
        <v>28</v>
      </c>
      <c r="M1212" s="55">
        <v>35</v>
      </c>
      <c r="N1212" s="55">
        <v>29</v>
      </c>
      <c r="O1212" s="55">
        <v>17</v>
      </c>
      <c r="P1212" s="55">
        <v>30</v>
      </c>
      <c r="Q1212" s="101">
        <v>30</v>
      </c>
      <c r="R1212" s="101">
        <v>12</v>
      </c>
      <c r="S1212" s="101">
        <v>24</v>
      </c>
      <c r="T1212" s="101">
        <v>28</v>
      </c>
    </row>
    <row r="1213" spans="1:20" ht="17" thickBot="1" x14ac:dyDescent="0.25">
      <c r="A1213" s="5">
        <v>11</v>
      </c>
      <c r="B1213" s="38">
        <v>18</v>
      </c>
      <c r="C1213" s="38">
        <v>15</v>
      </c>
      <c r="D1213" s="38">
        <v>11</v>
      </c>
      <c r="E1213" s="38">
        <v>10</v>
      </c>
      <c r="F1213" s="55">
        <v>12</v>
      </c>
      <c r="G1213" s="38" t="s">
        <v>29</v>
      </c>
      <c r="H1213" s="55">
        <v>10</v>
      </c>
      <c r="I1213" s="55">
        <v>14</v>
      </c>
      <c r="J1213" s="55">
        <v>12</v>
      </c>
      <c r="K1213" s="55">
        <v>21</v>
      </c>
      <c r="L1213" s="55">
        <v>10</v>
      </c>
      <c r="M1213" s="55">
        <v>20</v>
      </c>
      <c r="N1213" s="55">
        <v>29</v>
      </c>
      <c r="O1213" s="55">
        <v>25</v>
      </c>
      <c r="P1213" s="55">
        <v>15</v>
      </c>
      <c r="Q1213" s="101">
        <v>28</v>
      </c>
      <c r="R1213" s="101">
        <v>24</v>
      </c>
      <c r="S1213" s="101">
        <v>9</v>
      </c>
      <c r="T1213" s="101">
        <v>26</v>
      </c>
    </row>
    <row r="1214" spans="1:20" ht="17" thickBot="1" x14ac:dyDescent="0.25">
      <c r="A1214" s="5">
        <v>12</v>
      </c>
      <c r="B1214" s="38" t="s">
        <v>29</v>
      </c>
      <c r="C1214" s="38">
        <v>15</v>
      </c>
      <c r="D1214" s="38">
        <v>12</v>
      </c>
      <c r="E1214" s="38">
        <v>10</v>
      </c>
      <c r="F1214" s="55">
        <v>12</v>
      </c>
      <c r="G1214" s="55">
        <v>13</v>
      </c>
      <c r="H1214" s="38" t="s">
        <v>29</v>
      </c>
      <c r="I1214" s="55">
        <v>10</v>
      </c>
      <c r="J1214" s="55">
        <v>10</v>
      </c>
      <c r="K1214" s="55">
        <v>13</v>
      </c>
      <c r="L1214" s="55">
        <v>18</v>
      </c>
      <c r="M1214" s="55">
        <v>18</v>
      </c>
      <c r="N1214" s="55">
        <v>16</v>
      </c>
      <c r="O1214" s="55">
        <v>27</v>
      </c>
      <c r="P1214" s="55">
        <v>22</v>
      </c>
      <c r="Q1214" s="101">
        <v>12</v>
      </c>
      <c r="R1214" s="101">
        <v>24</v>
      </c>
      <c r="S1214" s="101">
        <v>19</v>
      </c>
      <c r="T1214" s="101">
        <v>9</v>
      </c>
    </row>
    <row r="1215" spans="1:20" ht="18" thickBot="1" x14ac:dyDescent="0.25">
      <c r="A1215" s="5" t="s">
        <v>13</v>
      </c>
      <c r="B1215" s="52"/>
      <c r="C1215" s="52"/>
      <c r="D1215" s="38" t="s">
        <v>29</v>
      </c>
      <c r="E1215" s="52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103"/>
    </row>
    <row r="1216" spans="1:20" ht="35" thickBot="1" x14ac:dyDescent="0.25">
      <c r="A1216" s="16" t="s">
        <v>14</v>
      </c>
      <c r="B1216" s="38" t="s">
        <v>29</v>
      </c>
      <c r="C1216" s="58">
        <v>270</v>
      </c>
      <c r="D1216" s="38">
        <f>SUM(D1202:D1214)</f>
        <v>280</v>
      </c>
      <c r="E1216" s="58">
        <v>282</v>
      </c>
      <c r="F1216" s="58">
        <v>315</v>
      </c>
      <c r="G1216" s="58">
        <v>325</v>
      </c>
      <c r="H1216" s="38">
        <v>341</v>
      </c>
      <c r="I1216" s="58">
        <v>357</v>
      </c>
      <c r="J1216" s="58">
        <v>362</v>
      </c>
      <c r="K1216" s="58">
        <v>408</v>
      </c>
      <c r="L1216" s="58">
        <v>417</v>
      </c>
      <c r="M1216" s="58">
        <f t="shared" ref="M1216:R1216" si="710">SUM(M1202:M1214)</f>
        <v>400</v>
      </c>
      <c r="N1216" s="58">
        <f t="shared" si="710"/>
        <v>360</v>
      </c>
      <c r="O1216" s="58">
        <f t="shared" si="710"/>
        <v>347</v>
      </c>
      <c r="P1216" s="58">
        <f t="shared" si="710"/>
        <v>372</v>
      </c>
      <c r="Q1216" s="58">
        <f t="shared" si="710"/>
        <v>384</v>
      </c>
      <c r="R1216" s="58">
        <f t="shared" si="710"/>
        <v>395</v>
      </c>
      <c r="S1216" s="58">
        <f t="shared" ref="S1216:T1216" si="711">SUM(S1202:S1214)</f>
        <v>362</v>
      </c>
      <c r="T1216" s="105">
        <f t="shared" ref="T1216" si="712">SUM(T1202:T1214)</f>
        <v>366</v>
      </c>
    </row>
    <row r="1217" spans="1:20" ht="52" thickBot="1" x14ac:dyDescent="0.25">
      <c r="A1217" s="16" t="s">
        <v>28</v>
      </c>
      <c r="B1217" s="48"/>
      <c r="C1217" s="59" t="e">
        <f>((C1216-B1216)/B1216)</f>
        <v>#VALUE!</v>
      </c>
      <c r="D1217" s="59">
        <f>((D1216-C1216)/C1216)</f>
        <v>3.7037037037037035E-2</v>
      </c>
      <c r="E1217" s="59">
        <f>((E1216-D1216)/D1216)</f>
        <v>7.1428571428571426E-3</v>
      </c>
      <c r="F1217" s="59">
        <f>((F1216-E1216)/E1216)</f>
        <v>0.11702127659574468</v>
      </c>
      <c r="G1217" s="59">
        <f t="shared" ref="G1217:T1217" si="713">((G1216-F1216)/F1216)</f>
        <v>3.1746031746031744E-2</v>
      </c>
      <c r="H1217" s="59">
        <f t="shared" si="713"/>
        <v>4.9230769230769231E-2</v>
      </c>
      <c r="I1217" s="59">
        <f t="shared" si="713"/>
        <v>4.6920821114369501E-2</v>
      </c>
      <c r="J1217" s="59">
        <f t="shared" si="713"/>
        <v>1.4005602240896359E-2</v>
      </c>
      <c r="K1217" s="59">
        <f t="shared" si="713"/>
        <v>0.1270718232044199</v>
      </c>
      <c r="L1217" s="59">
        <f t="shared" si="713"/>
        <v>2.2058823529411766E-2</v>
      </c>
      <c r="M1217" s="59">
        <f t="shared" si="713"/>
        <v>-4.0767386091127102E-2</v>
      </c>
      <c r="N1217" s="59">
        <f t="shared" si="713"/>
        <v>-0.1</v>
      </c>
      <c r="O1217" s="59">
        <f t="shared" si="713"/>
        <v>-3.6111111111111108E-2</v>
      </c>
      <c r="P1217" s="59">
        <f t="shared" si="713"/>
        <v>7.2046109510086456E-2</v>
      </c>
      <c r="Q1217" s="59">
        <f t="shared" si="713"/>
        <v>3.2258064516129031E-2</v>
      </c>
      <c r="R1217" s="59">
        <f t="shared" si="713"/>
        <v>2.8645833333333332E-2</v>
      </c>
      <c r="S1217" s="59">
        <f t="shared" si="713"/>
        <v>-8.3544303797468356E-2</v>
      </c>
      <c r="T1217" s="59">
        <f t="shared" si="713"/>
        <v>1.1049723756906077E-2</v>
      </c>
    </row>
    <row r="1218" spans="1:20" ht="69" thickBot="1" x14ac:dyDescent="0.25">
      <c r="A1218" s="16" t="s">
        <v>16</v>
      </c>
      <c r="B1218" s="59"/>
      <c r="C1218" s="59"/>
      <c r="D1218" s="59"/>
      <c r="E1218" s="59"/>
      <c r="F1218" s="59"/>
      <c r="G1218" s="59" t="e">
        <f>(G1216-B1216)/B1216</f>
        <v>#VALUE!</v>
      </c>
      <c r="H1218" s="59">
        <f t="shared" ref="H1218:L1218" si="714">(H1216-C1216)/C1216</f>
        <v>0.26296296296296295</v>
      </c>
      <c r="I1218" s="59">
        <f t="shared" si="714"/>
        <v>0.27500000000000002</v>
      </c>
      <c r="J1218" s="59">
        <f t="shared" si="714"/>
        <v>0.28368794326241137</v>
      </c>
      <c r="K1218" s="59">
        <f t="shared" si="714"/>
        <v>0.29523809523809524</v>
      </c>
      <c r="L1218" s="59">
        <f t="shared" si="714"/>
        <v>0.28307692307692306</v>
      </c>
      <c r="M1218" s="59">
        <f t="shared" ref="M1218:T1218" si="715">(M1216-H1216)/H1216</f>
        <v>0.17302052785923755</v>
      </c>
      <c r="N1218" s="59">
        <f t="shared" si="715"/>
        <v>8.4033613445378148E-3</v>
      </c>
      <c r="O1218" s="59">
        <f t="shared" si="715"/>
        <v>-4.1436464088397788E-2</v>
      </c>
      <c r="P1218" s="59">
        <f t="shared" si="715"/>
        <v>-8.8235294117647065E-2</v>
      </c>
      <c r="Q1218" s="59">
        <f t="shared" si="715"/>
        <v>-7.9136690647482008E-2</v>
      </c>
      <c r="R1218" s="59">
        <f t="shared" si="715"/>
        <v>-1.2500000000000001E-2</v>
      </c>
      <c r="S1218" s="59">
        <f t="shared" si="715"/>
        <v>5.5555555555555558E-3</v>
      </c>
      <c r="T1218" s="59">
        <f t="shared" si="715"/>
        <v>5.4755043227665709E-2</v>
      </c>
    </row>
    <row r="1219" spans="1:20" ht="86" thickBot="1" x14ac:dyDescent="0.25">
      <c r="A1219" s="16" t="s">
        <v>17</v>
      </c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 t="e">
        <f t="shared" ref="L1219:T1219" si="716">(L1216-B1216)/B1216</f>
        <v>#VALUE!</v>
      </c>
      <c r="M1219" s="59">
        <f t="shared" si="716"/>
        <v>0.48148148148148145</v>
      </c>
      <c r="N1219" s="59">
        <f t="shared" si="716"/>
        <v>0.2857142857142857</v>
      </c>
      <c r="O1219" s="59">
        <f t="shared" si="716"/>
        <v>0.23049645390070922</v>
      </c>
      <c r="P1219" s="59">
        <f t="shared" si="716"/>
        <v>0.18095238095238095</v>
      </c>
      <c r="Q1219" s="59">
        <f t="shared" si="716"/>
        <v>0.18153846153846154</v>
      </c>
      <c r="R1219" s="59">
        <f t="shared" si="716"/>
        <v>0.15835777126099707</v>
      </c>
      <c r="S1219" s="59">
        <f t="shared" si="716"/>
        <v>1.4005602240896359E-2</v>
      </c>
      <c r="T1219" s="59">
        <f t="shared" si="716"/>
        <v>1.1049723756906077E-2</v>
      </c>
    </row>
    <row r="1220" spans="1:20" ht="35" thickBot="1" x14ac:dyDescent="0.25">
      <c r="A1220" s="16" t="s">
        <v>18</v>
      </c>
      <c r="B1220" s="53">
        <v>4972</v>
      </c>
      <c r="C1220" s="53">
        <v>5004</v>
      </c>
      <c r="D1220" s="53">
        <v>4820</v>
      </c>
      <c r="E1220" s="53">
        <v>4560</v>
      </c>
      <c r="F1220" s="53">
        <v>4520</v>
      </c>
      <c r="G1220" s="29">
        <v>4323</v>
      </c>
      <c r="H1220" s="29">
        <v>4391</v>
      </c>
      <c r="I1220" s="29">
        <v>4224</v>
      </c>
      <c r="J1220" s="29">
        <v>4199</v>
      </c>
      <c r="K1220" s="29">
        <v>3803</v>
      </c>
      <c r="L1220" s="29">
        <v>3722</v>
      </c>
      <c r="M1220" s="29">
        <v>3764</v>
      </c>
      <c r="N1220" s="29">
        <v>3856</v>
      </c>
      <c r="O1220" s="29">
        <v>3861</v>
      </c>
      <c r="P1220" s="29">
        <v>3930</v>
      </c>
      <c r="Q1220" s="29">
        <v>3871</v>
      </c>
      <c r="R1220" s="29">
        <v>3858</v>
      </c>
      <c r="S1220" s="29">
        <v>3809</v>
      </c>
      <c r="T1220" s="29">
        <v>3586</v>
      </c>
    </row>
    <row r="1221" spans="1:20" ht="69" thickBot="1" x14ac:dyDescent="0.25">
      <c r="A1221" s="16" t="s">
        <v>19</v>
      </c>
      <c r="B1221" s="59"/>
      <c r="C1221" s="59">
        <f t="shared" ref="C1221:T1221" si="717">(C1220-B1220)/B1220</f>
        <v>6.4360418342719224E-3</v>
      </c>
      <c r="D1221" s="59">
        <f t="shared" si="717"/>
        <v>-3.6770583533173459E-2</v>
      </c>
      <c r="E1221" s="59">
        <f t="shared" si="717"/>
        <v>-5.3941908713692949E-2</v>
      </c>
      <c r="F1221" s="59">
        <f t="shared" si="717"/>
        <v>-8.771929824561403E-3</v>
      </c>
      <c r="G1221" s="59">
        <f t="shared" si="717"/>
        <v>-4.3584070796460178E-2</v>
      </c>
      <c r="H1221" s="59">
        <f t="shared" si="717"/>
        <v>1.5729817256534814E-2</v>
      </c>
      <c r="I1221" s="59">
        <f t="shared" si="717"/>
        <v>-3.8032338874971532E-2</v>
      </c>
      <c r="J1221" s="59">
        <f t="shared" si="717"/>
        <v>-5.918560606060606E-3</v>
      </c>
      <c r="K1221" s="59">
        <f t="shared" si="717"/>
        <v>-9.4308168611574178E-2</v>
      </c>
      <c r="L1221" s="59">
        <f t="shared" si="717"/>
        <v>-2.1298974493820667E-2</v>
      </c>
      <c r="M1221" s="59">
        <f t="shared" si="717"/>
        <v>1.1284255776464266E-2</v>
      </c>
      <c r="N1221" s="59">
        <f t="shared" si="717"/>
        <v>2.4442082890541977E-2</v>
      </c>
      <c r="O1221" s="59">
        <f t="shared" si="717"/>
        <v>1.2966804979253112E-3</v>
      </c>
      <c r="P1221" s="59">
        <f t="shared" si="717"/>
        <v>1.7871017871017872E-2</v>
      </c>
      <c r="Q1221" s="59">
        <f t="shared" si="717"/>
        <v>-1.5012722646310433E-2</v>
      </c>
      <c r="R1221" s="59">
        <f t="shared" si="717"/>
        <v>-3.3583053474554379E-3</v>
      </c>
      <c r="S1221" s="59">
        <f t="shared" si="717"/>
        <v>-1.2700881285640227E-2</v>
      </c>
      <c r="T1221" s="59">
        <f t="shared" si="717"/>
        <v>-5.8545550013126807E-2</v>
      </c>
    </row>
    <row r="1222" spans="1:20" ht="69" thickBot="1" x14ac:dyDescent="0.25">
      <c r="A1222" s="16" t="s">
        <v>20</v>
      </c>
      <c r="B1222" s="59"/>
      <c r="C1222" s="59"/>
      <c r="D1222" s="59"/>
      <c r="E1222" s="59"/>
      <c r="F1222" s="59"/>
      <c r="G1222" s="59">
        <f t="shared" ref="G1222:T1222" si="718">(G1220-B1220)/B1220</f>
        <v>-0.13053097345132744</v>
      </c>
      <c r="H1222" s="59">
        <f t="shared" si="718"/>
        <v>-0.12250199840127898</v>
      </c>
      <c r="I1222" s="59">
        <f t="shared" si="718"/>
        <v>-0.12365145228215768</v>
      </c>
      <c r="J1222" s="59">
        <f t="shared" si="718"/>
        <v>-7.9166666666666663E-2</v>
      </c>
      <c r="K1222" s="59">
        <f t="shared" si="718"/>
        <v>-0.15862831858407081</v>
      </c>
      <c r="L1222" s="59">
        <f t="shared" si="718"/>
        <v>-0.13902382604672681</v>
      </c>
      <c r="M1222" s="59">
        <f t="shared" si="718"/>
        <v>-0.14279207469824642</v>
      </c>
      <c r="N1222" s="59">
        <f t="shared" si="718"/>
        <v>-8.7121212121212127E-2</v>
      </c>
      <c r="O1222" s="59">
        <f t="shared" si="718"/>
        <v>-8.0495356037151702E-2</v>
      </c>
      <c r="P1222" s="59">
        <f t="shared" si="718"/>
        <v>3.3394688403891662E-2</v>
      </c>
      <c r="Q1222" s="59">
        <f t="shared" si="718"/>
        <v>4.0032240730789898E-2</v>
      </c>
      <c r="R1222" s="59">
        <f t="shared" si="718"/>
        <v>2.4973432518597238E-2</v>
      </c>
      <c r="S1222" s="59">
        <f t="shared" si="718"/>
        <v>-1.2188796680497925E-2</v>
      </c>
      <c r="T1222" s="59">
        <f t="shared" si="718"/>
        <v>-7.1225071225071226E-2</v>
      </c>
    </row>
    <row r="1223" spans="1:20" ht="86" thickBot="1" x14ac:dyDescent="0.25">
      <c r="A1223" s="16" t="s">
        <v>21</v>
      </c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>
        <f t="shared" ref="L1223:T1223" si="719">(L1220-B1220)/B1220</f>
        <v>-0.25140788415124699</v>
      </c>
      <c r="M1223" s="59">
        <f t="shared" si="719"/>
        <v>-0.2478017585931255</v>
      </c>
      <c r="N1223" s="59">
        <f t="shared" si="719"/>
        <v>-0.2</v>
      </c>
      <c r="O1223" s="59">
        <f t="shared" si="719"/>
        <v>-0.15328947368421053</v>
      </c>
      <c r="P1223" s="59">
        <f t="shared" si="719"/>
        <v>-0.13053097345132744</v>
      </c>
      <c r="Q1223" s="59">
        <f t="shared" si="719"/>
        <v>-0.10455702058755494</v>
      </c>
      <c r="R1223" s="59">
        <f t="shared" si="719"/>
        <v>-0.12138465042131633</v>
      </c>
      <c r="S1223" s="59">
        <f t="shared" si="719"/>
        <v>-9.8248106060606064E-2</v>
      </c>
      <c r="T1223" s="59">
        <f t="shared" si="719"/>
        <v>-0.14598713979518932</v>
      </c>
    </row>
    <row r="1224" spans="1:20" ht="52" thickBot="1" x14ac:dyDescent="0.25">
      <c r="A1224" s="16" t="s">
        <v>22</v>
      </c>
      <c r="B1224" s="59" t="e">
        <f>B1216/B1220</f>
        <v>#VALUE!</v>
      </c>
      <c r="C1224" s="59">
        <f>C1216/C1220</f>
        <v>5.3956834532374098E-2</v>
      </c>
      <c r="D1224" s="59">
        <f>D1216/D1220</f>
        <v>5.8091286307053944E-2</v>
      </c>
      <c r="E1224" s="59">
        <f>E1216/E1220</f>
        <v>6.1842105263157893E-2</v>
      </c>
      <c r="F1224" s="59">
        <f>F1216/F1220</f>
        <v>6.9690265486725661E-2</v>
      </c>
      <c r="G1224" s="59">
        <f t="shared" ref="G1224:M1224" si="720">G1216/G1220</f>
        <v>7.5179273652556097E-2</v>
      </c>
      <c r="H1224" s="59">
        <f t="shared" si="720"/>
        <v>7.765884764290594E-2</v>
      </c>
      <c r="I1224" s="59">
        <f t="shared" si="720"/>
        <v>8.4517045454545456E-2</v>
      </c>
      <c r="J1224" s="59">
        <f t="shared" si="720"/>
        <v>8.6211002619671351E-2</v>
      </c>
      <c r="K1224" s="59">
        <f t="shared" si="720"/>
        <v>0.10728372337628188</v>
      </c>
      <c r="L1224" s="59">
        <f t="shared" si="720"/>
        <v>0.11203653949489521</v>
      </c>
      <c r="M1224" s="59">
        <f t="shared" si="720"/>
        <v>0.10626992561105207</v>
      </c>
      <c r="N1224" s="59">
        <f t="shared" ref="N1224:O1224" si="721">N1216/N1220</f>
        <v>9.3360995850622408E-2</v>
      </c>
      <c r="O1224" s="59">
        <f t="shared" si="721"/>
        <v>8.9873089873089868E-2</v>
      </c>
      <c r="P1224" s="59">
        <f t="shared" ref="P1224:Q1224" si="722">P1216/P1220</f>
        <v>9.465648854961832E-2</v>
      </c>
      <c r="Q1224" s="59">
        <f t="shared" si="722"/>
        <v>9.9199173340222171E-2</v>
      </c>
      <c r="R1224" s="59">
        <f t="shared" ref="R1224:S1224" si="723">R1216/R1220</f>
        <v>0.10238465526179368</v>
      </c>
      <c r="S1224" s="59">
        <f t="shared" si="723"/>
        <v>9.5038067734313475E-2</v>
      </c>
      <c r="T1224" s="59">
        <f t="shared" ref="T1224" si="724">T1216/T1220</f>
        <v>0.10206358059118795</v>
      </c>
    </row>
    <row r="1225" spans="1:20" ht="69" thickBot="1" x14ac:dyDescent="0.25">
      <c r="A1225" s="16" t="s">
        <v>23</v>
      </c>
      <c r="B1225" s="59"/>
      <c r="C1225" s="59" t="e">
        <f t="shared" ref="C1225:K1225" si="725">(C1224-B1224)</f>
        <v>#VALUE!</v>
      </c>
      <c r="D1225" s="59">
        <f t="shared" si="725"/>
        <v>4.1344517746798454E-3</v>
      </c>
      <c r="E1225" s="59">
        <f t="shared" si="725"/>
        <v>3.750818956103949E-3</v>
      </c>
      <c r="F1225" s="59">
        <f t="shared" si="725"/>
        <v>7.8481602235677683E-3</v>
      </c>
      <c r="G1225" s="59">
        <f t="shared" si="725"/>
        <v>5.4890081658304363E-3</v>
      </c>
      <c r="H1225" s="59">
        <f t="shared" si="725"/>
        <v>2.4795739903498426E-3</v>
      </c>
      <c r="I1225" s="59">
        <f t="shared" si="725"/>
        <v>6.8581978116395159E-3</v>
      </c>
      <c r="J1225" s="59">
        <f t="shared" si="725"/>
        <v>1.693957165125895E-3</v>
      </c>
      <c r="K1225" s="59">
        <f t="shared" si="725"/>
        <v>2.1072720756610527E-2</v>
      </c>
      <c r="L1225" s="59">
        <f t="shared" ref="L1225:T1225" si="726">(L1224-K1224)</f>
        <v>4.7528161186133344E-3</v>
      </c>
      <c r="M1225" s="59">
        <f t="shared" si="726"/>
        <v>-5.7666138838431413E-3</v>
      </c>
      <c r="N1225" s="59">
        <f t="shared" si="726"/>
        <v>-1.2908929760429663E-2</v>
      </c>
      <c r="O1225" s="59">
        <f t="shared" si="726"/>
        <v>-3.4879059775325405E-3</v>
      </c>
      <c r="P1225" s="59">
        <f t="shared" si="726"/>
        <v>4.7833986765284525E-3</v>
      </c>
      <c r="Q1225" s="59">
        <f t="shared" si="726"/>
        <v>4.5426847906038514E-3</v>
      </c>
      <c r="R1225" s="59">
        <f t="shared" si="726"/>
        <v>3.1854819215715036E-3</v>
      </c>
      <c r="S1225" s="59">
        <f t="shared" si="726"/>
        <v>-7.3465875274802001E-3</v>
      </c>
      <c r="T1225" s="59">
        <f t="shared" si="726"/>
        <v>7.0255128568744718E-3</v>
      </c>
    </row>
    <row r="1226" spans="1:20" ht="69" thickBot="1" x14ac:dyDescent="0.25">
      <c r="A1226" s="16" t="s">
        <v>24</v>
      </c>
      <c r="B1226" s="59"/>
      <c r="C1226" s="59"/>
      <c r="D1226" s="59"/>
      <c r="E1226" s="59"/>
      <c r="F1226" s="59"/>
      <c r="G1226" s="59" t="e">
        <f>G1224-B1224</f>
        <v>#VALUE!</v>
      </c>
      <c r="H1226" s="59">
        <f t="shared" ref="H1226:K1226" si="727">H1224-C1224</f>
        <v>2.3702013110531842E-2</v>
      </c>
      <c r="I1226" s="59">
        <f t="shared" si="727"/>
        <v>2.6425759147491512E-2</v>
      </c>
      <c r="J1226" s="59">
        <f t="shared" si="727"/>
        <v>2.4368897356513458E-2</v>
      </c>
      <c r="K1226" s="59">
        <f t="shared" si="727"/>
        <v>3.7593457889556217E-2</v>
      </c>
      <c r="L1226" s="59">
        <f t="shared" ref="L1226:T1226" si="728">L1224-G1224</f>
        <v>3.6857265842339115E-2</v>
      </c>
      <c r="M1226" s="59">
        <f t="shared" si="728"/>
        <v>2.8611077968146131E-2</v>
      </c>
      <c r="N1226" s="59">
        <f t="shared" si="728"/>
        <v>8.8439503960769522E-3</v>
      </c>
      <c r="O1226" s="59">
        <f t="shared" si="728"/>
        <v>3.6620872534185167E-3</v>
      </c>
      <c r="P1226" s="59">
        <f t="shared" si="728"/>
        <v>-1.2627234826663558E-2</v>
      </c>
      <c r="Q1226" s="59">
        <f t="shared" si="728"/>
        <v>-1.2837366154673041E-2</v>
      </c>
      <c r="R1226" s="59">
        <f t="shared" si="728"/>
        <v>-3.8852703492583962E-3</v>
      </c>
      <c r="S1226" s="59">
        <f t="shared" si="728"/>
        <v>1.677071883691067E-3</v>
      </c>
      <c r="T1226" s="59">
        <f t="shared" si="728"/>
        <v>1.2190490718098079E-2</v>
      </c>
    </row>
    <row r="1227" spans="1:20" ht="69" thickBot="1" x14ac:dyDescent="0.25">
      <c r="A1227" s="16" t="s">
        <v>25</v>
      </c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 t="e">
        <f t="shared" ref="L1227:T1227" si="729">L1224-B1224</f>
        <v>#VALUE!</v>
      </c>
      <c r="M1227" s="59">
        <f t="shared" si="729"/>
        <v>5.2313091078677973E-2</v>
      </c>
      <c r="N1227" s="59">
        <f t="shared" si="729"/>
        <v>3.5269709543568464E-2</v>
      </c>
      <c r="O1227" s="59">
        <f t="shared" si="729"/>
        <v>2.8030984609931975E-2</v>
      </c>
      <c r="P1227" s="59">
        <f t="shared" si="729"/>
        <v>2.4966223062892659E-2</v>
      </c>
      <c r="Q1227" s="59">
        <f t="shared" si="729"/>
        <v>2.4019899687666074E-2</v>
      </c>
      <c r="R1227" s="59">
        <f t="shared" si="729"/>
        <v>2.4725807618887735E-2</v>
      </c>
      <c r="S1227" s="59">
        <f t="shared" si="729"/>
        <v>1.0521022279768019E-2</v>
      </c>
      <c r="T1227" s="59">
        <f t="shared" si="729"/>
        <v>1.5852577971516596E-2</v>
      </c>
    </row>
    <row r="1231" spans="1:20" ht="16" x14ac:dyDescent="0.2">
      <c r="A1231" s="40" t="s">
        <v>87</v>
      </c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2"/>
      <c r="N1231" s="42"/>
    </row>
    <row r="1232" spans="1:20" ht="17" thickBot="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20" ht="18" thickBot="1" x14ac:dyDescent="0.25">
      <c r="A1233" s="10"/>
      <c r="B1233" s="10" t="s">
        <v>0</v>
      </c>
      <c r="C1233" s="10" t="s">
        <v>1</v>
      </c>
      <c r="D1233" s="10" t="s">
        <v>2</v>
      </c>
      <c r="E1233" s="10" t="s">
        <v>3</v>
      </c>
      <c r="F1233" s="10" t="s">
        <v>4</v>
      </c>
      <c r="G1233" s="10" t="s">
        <v>5</v>
      </c>
      <c r="H1233" s="10" t="s">
        <v>6</v>
      </c>
      <c r="I1233" s="10" t="s">
        <v>7</v>
      </c>
      <c r="J1233" s="10" t="s">
        <v>8</v>
      </c>
      <c r="K1233" s="10" t="s">
        <v>9</v>
      </c>
      <c r="L1233" s="10" t="s">
        <v>10</v>
      </c>
      <c r="M1233" s="10" t="s">
        <v>30</v>
      </c>
      <c r="N1233" s="10" t="s">
        <v>36</v>
      </c>
      <c r="O1233" s="10" t="s">
        <v>39</v>
      </c>
      <c r="P1233" s="10" t="s">
        <v>40</v>
      </c>
      <c r="Q1233" s="10" t="s">
        <v>41</v>
      </c>
      <c r="R1233" s="10" t="s">
        <v>42</v>
      </c>
      <c r="S1233" s="10" t="s">
        <v>43</v>
      </c>
      <c r="T1233" s="10" t="s">
        <v>46</v>
      </c>
    </row>
    <row r="1234" spans="1:20" ht="18" thickBot="1" x14ac:dyDescent="0.25">
      <c r="A1234" s="5" t="s">
        <v>11</v>
      </c>
      <c r="B1234" s="38">
        <v>64</v>
      </c>
      <c r="C1234" s="55">
        <v>40</v>
      </c>
      <c r="D1234" s="55">
        <v>98</v>
      </c>
      <c r="E1234" s="55">
        <v>114</v>
      </c>
      <c r="F1234" s="55">
        <v>89</v>
      </c>
      <c r="G1234" s="55">
        <v>91</v>
      </c>
      <c r="H1234" s="55">
        <v>117</v>
      </c>
      <c r="I1234" s="55">
        <v>82</v>
      </c>
      <c r="J1234" s="55">
        <v>104</v>
      </c>
      <c r="K1234" s="55">
        <v>101</v>
      </c>
      <c r="L1234" s="55">
        <v>106</v>
      </c>
      <c r="M1234" s="55">
        <v>91</v>
      </c>
      <c r="N1234" s="55">
        <v>98</v>
      </c>
      <c r="O1234" s="55">
        <v>105</v>
      </c>
      <c r="P1234" s="55">
        <v>95</v>
      </c>
      <c r="Q1234" s="55">
        <v>98</v>
      </c>
      <c r="R1234" s="55">
        <v>100</v>
      </c>
      <c r="S1234" s="55">
        <v>98</v>
      </c>
      <c r="T1234" s="103">
        <v>99</v>
      </c>
    </row>
    <row r="1235" spans="1:20" ht="17" thickBot="1" x14ac:dyDescent="0.25">
      <c r="A1235" s="5">
        <v>1</v>
      </c>
      <c r="B1235" s="38">
        <v>76</v>
      </c>
      <c r="C1235" s="38">
        <v>59</v>
      </c>
      <c r="D1235" s="38">
        <v>99</v>
      </c>
      <c r="E1235" s="38">
        <v>95</v>
      </c>
      <c r="F1235" s="55">
        <v>106</v>
      </c>
      <c r="G1235" s="55">
        <v>89</v>
      </c>
      <c r="H1235" s="55">
        <v>94</v>
      </c>
      <c r="I1235" s="55">
        <v>116</v>
      </c>
      <c r="J1235" s="55">
        <v>87</v>
      </c>
      <c r="K1235" s="55">
        <v>101</v>
      </c>
      <c r="L1235" s="55">
        <v>106</v>
      </c>
      <c r="M1235" s="55">
        <v>104</v>
      </c>
      <c r="N1235" s="55">
        <v>87</v>
      </c>
      <c r="O1235" s="55">
        <v>103</v>
      </c>
      <c r="P1235" s="55">
        <v>104</v>
      </c>
      <c r="Q1235" s="101">
        <v>98</v>
      </c>
      <c r="R1235" s="101">
        <v>105</v>
      </c>
      <c r="S1235" s="101">
        <v>96</v>
      </c>
      <c r="T1235" s="101">
        <v>98</v>
      </c>
    </row>
    <row r="1236" spans="1:20" ht="17" thickBot="1" x14ac:dyDescent="0.25">
      <c r="A1236" s="5">
        <v>2</v>
      </c>
      <c r="B1236" s="38">
        <v>55</v>
      </c>
      <c r="C1236" s="38">
        <v>79</v>
      </c>
      <c r="D1236" s="38">
        <v>69</v>
      </c>
      <c r="E1236" s="38">
        <v>94</v>
      </c>
      <c r="F1236" s="55">
        <v>96</v>
      </c>
      <c r="G1236" s="55">
        <v>108</v>
      </c>
      <c r="H1236" s="55">
        <v>85</v>
      </c>
      <c r="I1236" s="55">
        <v>87</v>
      </c>
      <c r="J1236" s="55">
        <v>112</v>
      </c>
      <c r="K1236" s="55">
        <v>80</v>
      </c>
      <c r="L1236" s="55">
        <v>95</v>
      </c>
      <c r="M1236" s="55">
        <v>96</v>
      </c>
      <c r="N1236" s="55">
        <v>100</v>
      </c>
      <c r="O1236" s="55">
        <v>89</v>
      </c>
      <c r="P1236" s="55">
        <v>99</v>
      </c>
      <c r="Q1236" s="101">
        <v>103</v>
      </c>
      <c r="R1236" s="101">
        <v>93</v>
      </c>
      <c r="S1236" s="101">
        <v>95</v>
      </c>
      <c r="T1236" s="101">
        <v>94</v>
      </c>
    </row>
    <row r="1237" spans="1:20" ht="17" thickBot="1" x14ac:dyDescent="0.25">
      <c r="A1237" s="5">
        <v>3</v>
      </c>
      <c r="B1237" s="38">
        <v>51</v>
      </c>
      <c r="C1237" s="38">
        <v>53</v>
      </c>
      <c r="D1237" s="38">
        <v>78</v>
      </c>
      <c r="E1237" s="38">
        <v>60</v>
      </c>
      <c r="F1237" s="55">
        <v>85</v>
      </c>
      <c r="G1237" s="55">
        <v>97</v>
      </c>
      <c r="H1237" s="55">
        <v>106</v>
      </c>
      <c r="I1237" s="55">
        <v>75</v>
      </c>
      <c r="J1237" s="55">
        <v>84</v>
      </c>
      <c r="K1237" s="55">
        <v>111</v>
      </c>
      <c r="L1237" s="55">
        <v>78</v>
      </c>
      <c r="M1237" s="55">
        <v>86</v>
      </c>
      <c r="N1237" s="55">
        <v>90</v>
      </c>
      <c r="O1237" s="55">
        <v>102</v>
      </c>
      <c r="P1237" s="55">
        <v>86</v>
      </c>
      <c r="Q1237" s="101">
        <v>94</v>
      </c>
      <c r="R1237" s="101">
        <v>101</v>
      </c>
      <c r="S1237" s="101">
        <v>83</v>
      </c>
      <c r="T1237" s="101">
        <v>94</v>
      </c>
    </row>
    <row r="1238" spans="1:20" ht="17" thickBot="1" x14ac:dyDescent="0.25">
      <c r="A1238" s="5">
        <v>4</v>
      </c>
      <c r="B1238" s="38">
        <v>57</v>
      </c>
      <c r="C1238" s="38">
        <v>49</v>
      </c>
      <c r="D1238" s="38">
        <v>57</v>
      </c>
      <c r="E1238" s="38">
        <v>79</v>
      </c>
      <c r="F1238" s="55">
        <v>60</v>
      </c>
      <c r="G1238" s="55">
        <v>85</v>
      </c>
      <c r="H1238" s="55">
        <v>94</v>
      </c>
      <c r="I1238" s="55">
        <v>105</v>
      </c>
      <c r="J1238" s="55">
        <v>69</v>
      </c>
      <c r="K1238" s="55">
        <v>73</v>
      </c>
      <c r="L1238" s="55">
        <v>107</v>
      </c>
      <c r="M1238" s="55">
        <v>74</v>
      </c>
      <c r="N1238" s="55">
        <v>83</v>
      </c>
      <c r="O1238" s="55">
        <v>93</v>
      </c>
      <c r="P1238" s="55">
        <v>99</v>
      </c>
      <c r="Q1238" s="101">
        <v>84</v>
      </c>
      <c r="R1238" s="101">
        <v>94</v>
      </c>
      <c r="S1238" s="101">
        <v>89</v>
      </c>
      <c r="T1238" s="101">
        <v>78</v>
      </c>
    </row>
    <row r="1239" spans="1:20" ht="17" thickBot="1" x14ac:dyDescent="0.25">
      <c r="A1239" s="5">
        <v>5</v>
      </c>
      <c r="B1239" s="38">
        <v>48</v>
      </c>
      <c r="C1239" s="38">
        <v>52</v>
      </c>
      <c r="D1239" s="38">
        <v>50</v>
      </c>
      <c r="E1239" s="38">
        <v>62</v>
      </c>
      <c r="F1239" s="55">
        <v>75</v>
      </c>
      <c r="G1239" s="55">
        <v>60</v>
      </c>
      <c r="H1239" s="55">
        <v>84</v>
      </c>
      <c r="I1239" s="55">
        <v>89</v>
      </c>
      <c r="J1239" s="55">
        <v>94</v>
      </c>
      <c r="K1239" s="55">
        <v>64</v>
      </c>
      <c r="L1239" s="55">
        <v>69</v>
      </c>
      <c r="M1239" s="55">
        <v>101</v>
      </c>
      <c r="N1239" s="55">
        <v>74</v>
      </c>
      <c r="O1239" s="55">
        <v>83</v>
      </c>
      <c r="P1239" s="55">
        <v>94</v>
      </c>
      <c r="Q1239" s="101">
        <v>95</v>
      </c>
      <c r="R1239" s="101">
        <v>86</v>
      </c>
      <c r="S1239" s="101">
        <v>85</v>
      </c>
      <c r="T1239" s="101">
        <v>86</v>
      </c>
    </row>
    <row r="1240" spans="1:20" ht="17" thickBot="1" x14ac:dyDescent="0.25">
      <c r="A1240" s="5">
        <v>6</v>
      </c>
      <c r="B1240" s="38">
        <v>38</v>
      </c>
      <c r="C1240" s="38">
        <v>44</v>
      </c>
      <c r="D1240" s="38">
        <v>50</v>
      </c>
      <c r="E1240" s="38">
        <v>49</v>
      </c>
      <c r="F1240" s="55">
        <v>62</v>
      </c>
      <c r="G1240" s="55">
        <v>91</v>
      </c>
      <c r="H1240" s="55">
        <v>87</v>
      </c>
      <c r="I1240" s="55">
        <v>103</v>
      </c>
      <c r="J1240" s="55">
        <v>117</v>
      </c>
      <c r="K1240" s="55">
        <v>122</v>
      </c>
      <c r="L1240" s="55">
        <v>86</v>
      </c>
      <c r="M1240" s="55">
        <v>85</v>
      </c>
      <c r="N1240" s="55">
        <v>120</v>
      </c>
      <c r="O1240" s="55">
        <v>113</v>
      </c>
      <c r="P1240" s="55">
        <v>101</v>
      </c>
      <c r="Q1240" s="101">
        <v>131</v>
      </c>
      <c r="R1240" s="101">
        <v>114</v>
      </c>
      <c r="S1240" s="101">
        <v>97</v>
      </c>
      <c r="T1240" s="101">
        <v>114</v>
      </c>
    </row>
    <row r="1241" spans="1:20" ht="17" thickBot="1" x14ac:dyDescent="0.25">
      <c r="A1241" s="5">
        <v>7</v>
      </c>
      <c r="B1241" s="38">
        <v>56</v>
      </c>
      <c r="C1241" s="38">
        <v>41</v>
      </c>
      <c r="D1241" s="38">
        <v>44</v>
      </c>
      <c r="E1241" s="38">
        <v>50</v>
      </c>
      <c r="F1241" s="55">
        <v>50</v>
      </c>
      <c r="G1241" s="55">
        <v>56</v>
      </c>
      <c r="H1241" s="55">
        <v>91</v>
      </c>
      <c r="I1241" s="55">
        <v>89</v>
      </c>
      <c r="J1241" s="55">
        <v>95</v>
      </c>
      <c r="K1241" s="55">
        <v>108</v>
      </c>
      <c r="L1241" s="55">
        <v>116</v>
      </c>
      <c r="M1241" s="55">
        <v>84</v>
      </c>
      <c r="N1241" s="55">
        <v>81</v>
      </c>
      <c r="O1241" s="55">
        <v>121</v>
      </c>
      <c r="P1241" s="55">
        <v>106</v>
      </c>
      <c r="Q1241" s="101">
        <v>97</v>
      </c>
      <c r="R1241" s="101">
        <v>131</v>
      </c>
      <c r="S1241" s="101">
        <v>107</v>
      </c>
      <c r="T1241" s="101">
        <v>102</v>
      </c>
    </row>
    <row r="1242" spans="1:20" ht="17" thickBot="1" x14ac:dyDescent="0.25">
      <c r="A1242" s="5">
        <v>8</v>
      </c>
      <c r="B1242" s="38">
        <v>42</v>
      </c>
      <c r="C1242" s="38">
        <v>57</v>
      </c>
      <c r="D1242" s="38">
        <v>43</v>
      </c>
      <c r="E1242" s="38">
        <v>44</v>
      </c>
      <c r="F1242" s="55">
        <v>51</v>
      </c>
      <c r="G1242" s="55">
        <v>51</v>
      </c>
      <c r="H1242" s="55">
        <v>64</v>
      </c>
      <c r="I1242" s="55">
        <v>91</v>
      </c>
      <c r="J1242" s="55">
        <v>89</v>
      </c>
      <c r="K1242" s="55">
        <v>93</v>
      </c>
      <c r="L1242" s="55">
        <v>101</v>
      </c>
      <c r="M1242" s="55">
        <v>119</v>
      </c>
      <c r="N1242" s="55">
        <v>83</v>
      </c>
      <c r="O1242" s="55">
        <v>80</v>
      </c>
      <c r="P1242" s="55">
        <v>119</v>
      </c>
      <c r="Q1242" s="101">
        <v>106</v>
      </c>
      <c r="R1242" s="101">
        <v>101</v>
      </c>
      <c r="S1242" s="101">
        <v>125</v>
      </c>
      <c r="T1242" s="101">
        <v>106</v>
      </c>
    </row>
    <row r="1243" spans="1:20" ht="17" thickBot="1" x14ac:dyDescent="0.25">
      <c r="A1243" s="5">
        <v>9</v>
      </c>
      <c r="B1243" s="38">
        <v>33</v>
      </c>
      <c r="C1243" s="38">
        <v>34</v>
      </c>
      <c r="D1243" s="38">
        <v>49</v>
      </c>
      <c r="E1243" s="38">
        <v>39</v>
      </c>
      <c r="F1243" s="55">
        <v>38</v>
      </c>
      <c r="G1243" s="55">
        <v>48</v>
      </c>
      <c r="H1243" s="55">
        <v>50</v>
      </c>
      <c r="I1243" s="55">
        <v>65</v>
      </c>
      <c r="J1243" s="55">
        <v>82</v>
      </c>
      <c r="K1243" s="55">
        <v>81</v>
      </c>
      <c r="L1243" s="55">
        <v>87</v>
      </c>
      <c r="M1243" s="55">
        <v>90</v>
      </c>
      <c r="N1243" s="55">
        <v>106</v>
      </c>
      <c r="O1243" s="55">
        <v>79</v>
      </c>
      <c r="P1243" s="55">
        <v>67</v>
      </c>
      <c r="Q1243" s="101">
        <v>107</v>
      </c>
      <c r="R1243" s="101">
        <v>92</v>
      </c>
      <c r="S1243" s="101">
        <v>85</v>
      </c>
      <c r="T1243" s="101">
        <v>126</v>
      </c>
    </row>
    <row r="1244" spans="1:20" ht="17" thickBot="1" x14ac:dyDescent="0.25">
      <c r="A1244" s="5">
        <v>10</v>
      </c>
      <c r="B1244" s="38">
        <v>41</v>
      </c>
      <c r="C1244" s="38">
        <v>34</v>
      </c>
      <c r="D1244" s="38">
        <v>26</v>
      </c>
      <c r="E1244" s="38">
        <v>42</v>
      </c>
      <c r="F1244" s="55">
        <v>33</v>
      </c>
      <c r="G1244" s="55">
        <v>31</v>
      </c>
      <c r="H1244" s="55">
        <v>40</v>
      </c>
      <c r="I1244" s="55">
        <v>48</v>
      </c>
      <c r="J1244" s="55">
        <v>59</v>
      </c>
      <c r="K1244" s="55">
        <v>80</v>
      </c>
      <c r="L1244" s="55">
        <v>79</v>
      </c>
      <c r="M1244" s="55">
        <v>85</v>
      </c>
      <c r="N1244" s="55">
        <v>80</v>
      </c>
      <c r="O1244" s="55">
        <v>98</v>
      </c>
      <c r="P1244" s="55">
        <v>80</v>
      </c>
      <c r="Q1244" s="101">
        <v>60</v>
      </c>
      <c r="R1244" s="101">
        <v>95</v>
      </c>
      <c r="S1244" s="101">
        <v>82</v>
      </c>
      <c r="T1244" s="101">
        <v>79</v>
      </c>
    </row>
    <row r="1245" spans="1:20" ht="17" thickBot="1" x14ac:dyDescent="0.25">
      <c r="A1245" s="5">
        <v>11</v>
      </c>
      <c r="B1245" s="38">
        <v>27</v>
      </c>
      <c r="C1245" s="38">
        <v>34</v>
      </c>
      <c r="D1245" s="38">
        <v>21</v>
      </c>
      <c r="E1245" s="38">
        <v>20</v>
      </c>
      <c r="F1245" s="55">
        <v>32</v>
      </c>
      <c r="G1245" s="55">
        <v>29</v>
      </c>
      <c r="H1245" s="55">
        <v>34</v>
      </c>
      <c r="I1245" s="55">
        <v>40</v>
      </c>
      <c r="J1245" s="55">
        <v>45</v>
      </c>
      <c r="K1245" s="55">
        <v>58</v>
      </c>
      <c r="L1245" s="55">
        <v>71</v>
      </c>
      <c r="M1245" s="55">
        <v>72</v>
      </c>
      <c r="N1245" s="55">
        <v>77</v>
      </c>
      <c r="O1245" s="55">
        <v>71</v>
      </c>
      <c r="P1245" s="55">
        <v>95</v>
      </c>
      <c r="Q1245" s="101">
        <v>77</v>
      </c>
      <c r="R1245" s="101">
        <v>60</v>
      </c>
      <c r="S1245" s="101">
        <v>86</v>
      </c>
      <c r="T1245" s="101">
        <v>85</v>
      </c>
    </row>
    <row r="1246" spans="1:20" ht="17" thickBot="1" x14ac:dyDescent="0.25">
      <c r="A1246" s="5">
        <v>12</v>
      </c>
      <c r="B1246" s="38">
        <v>23</v>
      </c>
      <c r="C1246" s="38">
        <v>25</v>
      </c>
      <c r="D1246" s="38">
        <v>31</v>
      </c>
      <c r="E1246" s="38">
        <v>16</v>
      </c>
      <c r="F1246" s="55">
        <v>20</v>
      </c>
      <c r="G1246" s="55">
        <v>30</v>
      </c>
      <c r="H1246" s="55">
        <v>27</v>
      </c>
      <c r="I1246" s="55">
        <v>25</v>
      </c>
      <c r="J1246" s="55">
        <v>39</v>
      </c>
      <c r="K1246" s="55">
        <v>45</v>
      </c>
      <c r="L1246" s="55">
        <v>56</v>
      </c>
      <c r="M1246" s="55">
        <v>67</v>
      </c>
      <c r="N1246" s="55">
        <v>71</v>
      </c>
      <c r="O1246" s="55">
        <v>74</v>
      </c>
      <c r="P1246" s="55">
        <v>73</v>
      </c>
      <c r="Q1246" s="101">
        <v>83</v>
      </c>
      <c r="R1246" s="101">
        <v>70</v>
      </c>
      <c r="S1246" s="101">
        <v>52</v>
      </c>
      <c r="T1246" s="101">
        <v>83</v>
      </c>
    </row>
    <row r="1247" spans="1:20" ht="18" thickBot="1" x14ac:dyDescent="0.25">
      <c r="A1247" s="5" t="s">
        <v>13</v>
      </c>
      <c r="B1247" s="38"/>
      <c r="C1247" s="38"/>
      <c r="D1247" s="38"/>
      <c r="E1247" s="38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103"/>
    </row>
    <row r="1248" spans="1:20" ht="35" thickBot="1" x14ac:dyDescent="0.25">
      <c r="A1248" s="16" t="s">
        <v>14</v>
      </c>
      <c r="B1248" s="58">
        <f>SUM(B1234:B1246)</f>
        <v>611</v>
      </c>
      <c r="C1248" s="58">
        <f>SUM(C1234:C1246)</f>
        <v>601</v>
      </c>
      <c r="D1248" s="58">
        <f>SUM(D1234:D1246)</f>
        <v>715</v>
      </c>
      <c r="E1248" s="58">
        <f>SUM(E1234:E1246)</f>
        <v>764</v>
      </c>
      <c r="F1248" s="58">
        <f t="shared" ref="F1248:K1248" si="730">SUM(F1234:F1246)</f>
        <v>797</v>
      </c>
      <c r="G1248" s="58">
        <f t="shared" si="730"/>
        <v>866</v>
      </c>
      <c r="H1248" s="58">
        <f t="shared" si="730"/>
        <v>973</v>
      </c>
      <c r="I1248" s="58">
        <f t="shared" si="730"/>
        <v>1015</v>
      </c>
      <c r="J1248" s="58">
        <f t="shared" si="730"/>
        <v>1076</v>
      </c>
      <c r="K1248" s="58">
        <f t="shared" si="730"/>
        <v>1117</v>
      </c>
      <c r="L1248" s="58">
        <f t="shared" ref="L1248:Q1248" si="731">SUM(L1234:L1246)</f>
        <v>1157</v>
      </c>
      <c r="M1248" s="58">
        <f t="shared" si="731"/>
        <v>1154</v>
      </c>
      <c r="N1248" s="58">
        <f t="shared" si="731"/>
        <v>1150</v>
      </c>
      <c r="O1248" s="58">
        <f t="shared" si="731"/>
        <v>1211</v>
      </c>
      <c r="P1248" s="58">
        <f t="shared" si="731"/>
        <v>1218</v>
      </c>
      <c r="Q1248" s="58">
        <f t="shared" si="731"/>
        <v>1233</v>
      </c>
      <c r="R1248" s="58">
        <f t="shared" ref="R1248:S1248" si="732">SUM(R1234:R1246)</f>
        <v>1242</v>
      </c>
      <c r="S1248" s="58">
        <f t="shared" si="732"/>
        <v>1180</v>
      </c>
      <c r="T1248" s="105">
        <f t="shared" ref="T1248" si="733">SUM(T1234:T1246)</f>
        <v>1244</v>
      </c>
    </row>
    <row r="1249" spans="1:20" ht="52" thickBot="1" x14ac:dyDescent="0.25">
      <c r="A1249" s="16" t="s">
        <v>28</v>
      </c>
      <c r="B1249" s="48"/>
      <c r="C1249" s="59">
        <f>((C1248-B1248)/B1248)</f>
        <v>-1.6366612111292964E-2</v>
      </c>
      <c r="D1249" s="59">
        <f>((D1248-C1248)/C1248)</f>
        <v>0.18968386023294509</v>
      </c>
      <c r="E1249" s="59">
        <f>((E1248-D1248)/D1248)</f>
        <v>6.8531468531468534E-2</v>
      </c>
      <c r="F1249" s="59">
        <f>((F1248-E1248)/E1248)</f>
        <v>4.3193717277486908E-2</v>
      </c>
      <c r="G1249" s="59">
        <f t="shared" ref="G1249:T1249" si="734">((G1248-F1248)/F1248)</f>
        <v>8.6574654956085323E-2</v>
      </c>
      <c r="H1249" s="59">
        <f t="shared" si="734"/>
        <v>0.12355658198614319</v>
      </c>
      <c r="I1249" s="59">
        <f t="shared" si="734"/>
        <v>4.3165467625899283E-2</v>
      </c>
      <c r="J1249" s="59">
        <f t="shared" si="734"/>
        <v>6.0098522167487685E-2</v>
      </c>
      <c r="K1249" s="59">
        <f t="shared" si="734"/>
        <v>3.8104089219330853E-2</v>
      </c>
      <c r="L1249" s="59">
        <f t="shared" si="734"/>
        <v>3.5810205908683973E-2</v>
      </c>
      <c r="M1249" s="59">
        <f t="shared" si="734"/>
        <v>-2.5929127052722557E-3</v>
      </c>
      <c r="N1249" s="59">
        <f t="shared" si="734"/>
        <v>-3.4662045060658577E-3</v>
      </c>
      <c r="O1249" s="59">
        <f t="shared" si="734"/>
        <v>5.3043478260869567E-2</v>
      </c>
      <c r="P1249" s="59">
        <f t="shared" si="734"/>
        <v>5.7803468208092483E-3</v>
      </c>
      <c r="Q1249" s="59">
        <f t="shared" si="734"/>
        <v>1.2315270935960592E-2</v>
      </c>
      <c r="R1249" s="59">
        <f t="shared" si="734"/>
        <v>7.2992700729927005E-3</v>
      </c>
      <c r="S1249" s="59">
        <f t="shared" si="734"/>
        <v>-4.9919484702093397E-2</v>
      </c>
      <c r="T1249" s="59">
        <f t="shared" si="734"/>
        <v>5.4237288135593219E-2</v>
      </c>
    </row>
    <row r="1250" spans="1:20" ht="69" thickBot="1" x14ac:dyDescent="0.25">
      <c r="A1250" s="16" t="s">
        <v>16</v>
      </c>
      <c r="B1250" s="59"/>
      <c r="C1250" s="59"/>
      <c r="D1250" s="59"/>
      <c r="E1250" s="59"/>
      <c r="F1250" s="59"/>
      <c r="G1250" s="59">
        <f t="shared" ref="G1250:T1250" si="735">(G1248-B1248)/B1248</f>
        <v>0.41734860883797054</v>
      </c>
      <c r="H1250" s="59">
        <f t="shared" si="735"/>
        <v>0.61896838602329451</v>
      </c>
      <c r="I1250" s="59">
        <f t="shared" si="735"/>
        <v>0.41958041958041958</v>
      </c>
      <c r="J1250" s="59">
        <f t="shared" si="735"/>
        <v>0.40837696335078533</v>
      </c>
      <c r="K1250" s="59">
        <f t="shared" si="735"/>
        <v>0.40150564617314932</v>
      </c>
      <c r="L1250" s="59">
        <f t="shared" si="735"/>
        <v>0.33602771362586603</v>
      </c>
      <c r="M1250" s="59">
        <f t="shared" si="735"/>
        <v>0.18602261048304214</v>
      </c>
      <c r="N1250" s="59">
        <f t="shared" si="735"/>
        <v>0.13300492610837439</v>
      </c>
      <c r="O1250" s="59">
        <f t="shared" si="735"/>
        <v>0.12546468401486988</v>
      </c>
      <c r="P1250" s="59">
        <f t="shared" si="735"/>
        <v>9.0420769919427033E-2</v>
      </c>
      <c r="Q1250" s="59">
        <f t="shared" si="735"/>
        <v>6.5687121866897152E-2</v>
      </c>
      <c r="R1250" s="59">
        <f t="shared" si="735"/>
        <v>7.6256499133448868E-2</v>
      </c>
      <c r="S1250" s="59">
        <f t="shared" si="735"/>
        <v>2.6086956521739129E-2</v>
      </c>
      <c r="T1250" s="59">
        <f t="shared" si="735"/>
        <v>2.7250206440957887E-2</v>
      </c>
    </row>
    <row r="1251" spans="1:20" ht="86" thickBot="1" x14ac:dyDescent="0.25">
      <c r="A1251" s="16" t="s">
        <v>17</v>
      </c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>
        <f t="shared" ref="L1251:T1251" si="736">(L1248-B1248)/B1248</f>
        <v>0.8936170212765957</v>
      </c>
      <c r="M1251" s="59">
        <f t="shared" si="736"/>
        <v>0.92013311148086518</v>
      </c>
      <c r="N1251" s="59">
        <f t="shared" si="736"/>
        <v>0.60839160839160844</v>
      </c>
      <c r="O1251" s="59">
        <f t="shared" si="736"/>
        <v>0.58507853403141363</v>
      </c>
      <c r="P1251" s="59">
        <f t="shared" si="736"/>
        <v>0.52823086574654954</v>
      </c>
      <c r="Q1251" s="59">
        <f t="shared" si="736"/>
        <v>0.4237875288683603</v>
      </c>
      <c r="R1251" s="59">
        <f t="shared" si="736"/>
        <v>0.27646454265159304</v>
      </c>
      <c r="S1251" s="59">
        <f t="shared" si="736"/>
        <v>0.1625615763546798</v>
      </c>
      <c r="T1251" s="59">
        <f t="shared" si="736"/>
        <v>0.15613382899628253</v>
      </c>
    </row>
    <row r="1252" spans="1:20" ht="35" thickBot="1" x14ac:dyDescent="0.25">
      <c r="A1252" s="16" t="s">
        <v>18</v>
      </c>
      <c r="B1252" s="53">
        <v>10156</v>
      </c>
      <c r="C1252" s="53">
        <v>9970</v>
      </c>
      <c r="D1252" s="53">
        <v>9677</v>
      </c>
      <c r="E1252" s="53">
        <v>9209</v>
      </c>
      <c r="F1252" s="53">
        <v>9350</v>
      </c>
      <c r="G1252" s="29">
        <v>9057</v>
      </c>
      <c r="H1252" s="29">
        <v>9305</v>
      </c>
      <c r="I1252" s="29">
        <v>9960</v>
      </c>
      <c r="J1252" s="29">
        <v>9843</v>
      </c>
      <c r="K1252" s="29">
        <v>9877</v>
      </c>
      <c r="L1252" s="29">
        <v>8668</v>
      </c>
      <c r="M1252" s="29">
        <v>8597</v>
      </c>
      <c r="N1252" s="29">
        <v>8188</v>
      </c>
      <c r="O1252" s="29">
        <v>8301</v>
      </c>
      <c r="P1252" s="29">
        <v>8852</v>
      </c>
      <c r="Q1252" s="29">
        <v>9189</v>
      </c>
      <c r="R1252" s="29">
        <v>9571</v>
      </c>
      <c r="S1252" s="29">
        <v>10480</v>
      </c>
      <c r="T1252" s="29">
        <v>8031</v>
      </c>
    </row>
    <row r="1253" spans="1:20" ht="69" thickBot="1" x14ac:dyDescent="0.25">
      <c r="A1253" s="16" t="s">
        <v>19</v>
      </c>
      <c r="B1253" s="59"/>
      <c r="C1253" s="59">
        <f t="shared" ref="C1253:T1253" si="737">(C1252-B1252)/B1252</f>
        <v>-1.8314296967309966E-2</v>
      </c>
      <c r="D1253" s="59">
        <f t="shared" si="737"/>
        <v>-2.9388164493480442E-2</v>
      </c>
      <c r="E1253" s="59">
        <f t="shared" si="737"/>
        <v>-4.8362095690813268E-2</v>
      </c>
      <c r="F1253" s="59">
        <f t="shared" si="737"/>
        <v>1.5311108698012813E-2</v>
      </c>
      <c r="G1253" s="59">
        <f t="shared" si="737"/>
        <v>-3.1336898395721922E-2</v>
      </c>
      <c r="H1253" s="59">
        <f t="shared" si="737"/>
        <v>2.7382135364911117E-2</v>
      </c>
      <c r="I1253" s="59">
        <f t="shared" si="737"/>
        <v>7.0392262224610425E-2</v>
      </c>
      <c r="J1253" s="59">
        <f t="shared" si="737"/>
        <v>-1.1746987951807229E-2</v>
      </c>
      <c r="K1253" s="59">
        <f t="shared" si="737"/>
        <v>3.4542314335060447E-3</v>
      </c>
      <c r="L1253" s="59">
        <f t="shared" si="737"/>
        <v>-0.1224055887415207</v>
      </c>
      <c r="M1253" s="59">
        <f t="shared" si="737"/>
        <v>-8.1910475311490535E-3</v>
      </c>
      <c r="N1253" s="59">
        <f t="shared" si="737"/>
        <v>-4.7574735372804468E-2</v>
      </c>
      <c r="O1253" s="59">
        <f t="shared" si="737"/>
        <v>1.3800683927699071E-2</v>
      </c>
      <c r="P1253" s="59">
        <f t="shared" si="737"/>
        <v>6.6377544874111558E-2</v>
      </c>
      <c r="Q1253" s="59">
        <f t="shared" si="737"/>
        <v>3.8070492544057838E-2</v>
      </c>
      <c r="R1253" s="59">
        <f t="shared" si="737"/>
        <v>4.1571444117967135E-2</v>
      </c>
      <c r="S1253" s="59">
        <f t="shared" si="737"/>
        <v>9.4974401838888306E-2</v>
      </c>
      <c r="T1253" s="59">
        <f t="shared" si="737"/>
        <v>-0.23368320610687024</v>
      </c>
    </row>
    <row r="1254" spans="1:20" ht="69" thickBot="1" x14ac:dyDescent="0.25">
      <c r="A1254" s="16" t="s">
        <v>20</v>
      </c>
      <c r="B1254" s="59"/>
      <c r="C1254" s="59"/>
      <c r="D1254" s="59"/>
      <c r="E1254" s="59"/>
      <c r="F1254" s="59"/>
      <c r="G1254" s="59">
        <f t="shared" ref="G1254:T1254" si="738">(G1252-B1252)/B1252</f>
        <v>-0.10821189444663254</v>
      </c>
      <c r="H1254" s="59">
        <f t="shared" si="738"/>
        <v>-6.6700100300902704E-2</v>
      </c>
      <c r="I1254" s="59">
        <f t="shared" si="738"/>
        <v>2.9244600599359304E-2</v>
      </c>
      <c r="J1254" s="59">
        <f t="shared" si="738"/>
        <v>6.8845694429362586E-2</v>
      </c>
      <c r="K1254" s="59">
        <f t="shared" si="738"/>
        <v>5.6363636363636366E-2</v>
      </c>
      <c r="L1254" s="59">
        <f t="shared" si="738"/>
        <v>-4.2950204261896878E-2</v>
      </c>
      <c r="M1254" s="59">
        <f t="shared" si="738"/>
        <v>-7.6088124664159054E-2</v>
      </c>
      <c r="N1254" s="59">
        <f t="shared" si="738"/>
        <v>-0.17791164658634537</v>
      </c>
      <c r="O1254" s="59">
        <f t="shared" si="738"/>
        <v>-0.15665955501371534</v>
      </c>
      <c r="P1254" s="59">
        <f t="shared" si="738"/>
        <v>-0.10377645033917181</v>
      </c>
      <c r="Q1254" s="59">
        <f t="shared" si="738"/>
        <v>6.0106137517305029E-2</v>
      </c>
      <c r="R1254" s="59">
        <f t="shared" si="738"/>
        <v>0.11329533558217983</v>
      </c>
      <c r="S1254" s="59">
        <f t="shared" si="738"/>
        <v>0.27992183683439181</v>
      </c>
      <c r="T1254" s="59">
        <f t="shared" si="738"/>
        <v>-3.2526201662450308E-2</v>
      </c>
    </row>
    <row r="1255" spans="1:20" ht="86" thickBot="1" x14ac:dyDescent="0.25">
      <c r="A1255" s="16" t="s">
        <v>21</v>
      </c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>
        <f t="shared" ref="L1255:T1255" si="739">(L1252-B1252)/B1252</f>
        <v>-0.14651437573847972</v>
      </c>
      <c r="M1255" s="59">
        <f t="shared" si="739"/>
        <v>-0.13771313941825478</v>
      </c>
      <c r="N1255" s="59">
        <f t="shared" si="739"/>
        <v>-0.15387000103337811</v>
      </c>
      <c r="O1255" s="59">
        <f t="shared" si="739"/>
        <v>-9.8599196438266909E-2</v>
      </c>
      <c r="P1255" s="59">
        <f t="shared" si="739"/>
        <v>-5.3262032085561496E-2</v>
      </c>
      <c r="Q1255" s="59">
        <f t="shared" si="739"/>
        <v>1.457436237164624E-2</v>
      </c>
      <c r="R1255" s="59">
        <f t="shared" si="739"/>
        <v>2.8586781300376143E-2</v>
      </c>
      <c r="S1255" s="59">
        <f t="shared" si="739"/>
        <v>5.2208835341365459E-2</v>
      </c>
      <c r="T1255" s="59">
        <f t="shared" si="739"/>
        <v>-0.1840902163974398</v>
      </c>
    </row>
    <row r="1256" spans="1:20" ht="52" thickBot="1" x14ac:dyDescent="0.25">
      <c r="A1256" s="16" t="s">
        <v>22</v>
      </c>
      <c r="B1256" s="59">
        <f>B1248/B1252</f>
        <v>6.0161480897991337E-2</v>
      </c>
      <c r="C1256" s="59">
        <f>C1248/C1252</f>
        <v>6.0280842527582749E-2</v>
      </c>
      <c r="D1256" s="59">
        <f>D1248/D1252</f>
        <v>7.3886535083186933E-2</v>
      </c>
      <c r="E1256" s="59">
        <f>E1248/E1252</f>
        <v>8.2962319470083618E-2</v>
      </c>
      <c r="F1256" s="59">
        <f>F1248/F1252</f>
        <v>8.5240641711229942E-2</v>
      </c>
      <c r="G1256" s="59">
        <f t="shared" ref="G1256:M1256" si="740">G1248/G1252</f>
        <v>9.5616650104891246E-2</v>
      </c>
      <c r="H1256" s="59">
        <f t="shared" si="740"/>
        <v>0.1045674368619022</v>
      </c>
      <c r="I1256" s="59">
        <f t="shared" si="740"/>
        <v>0.10190763052208836</v>
      </c>
      <c r="J1256" s="59">
        <f t="shared" si="740"/>
        <v>0.10931626536625012</v>
      </c>
      <c r="K1256" s="59">
        <f t="shared" si="740"/>
        <v>0.11309101954034625</v>
      </c>
      <c r="L1256" s="59">
        <f t="shared" si="740"/>
        <v>0.1334794646977388</v>
      </c>
      <c r="M1256" s="59">
        <f t="shared" si="740"/>
        <v>0.13423287193206931</v>
      </c>
      <c r="N1256" s="59">
        <f t="shared" ref="N1256:O1256" si="741">N1248/N1252</f>
        <v>0.1404494382022472</v>
      </c>
      <c r="O1256" s="59">
        <f t="shared" si="741"/>
        <v>0.14588603782676787</v>
      </c>
      <c r="P1256" s="59">
        <f t="shared" ref="P1256:Q1256" si="742">P1248/P1252</f>
        <v>0.13759602349751468</v>
      </c>
      <c r="Q1256" s="59">
        <f t="shared" si="742"/>
        <v>0.13418217433888344</v>
      </c>
      <c r="R1256" s="59">
        <f t="shared" ref="R1256:S1256" si="743">R1248/R1252</f>
        <v>0.12976700449273848</v>
      </c>
      <c r="S1256" s="59">
        <f t="shared" si="743"/>
        <v>0.11259541984732824</v>
      </c>
      <c r="T1256" s="59">
        <f t="shared" ref="T1256" si="744">T1248/T1252</f>
        <v>0.15489976341676007</v>
      </c>
    </row>
    <row r="1257" spans="1:20" ht="69" thickBot="1" x14ac:dyDescent="0.25">
      <c r="A1257" s="16" t="s">
        <v>23</v>
      </c>
      <c r="B1257" s="59"/>
      <c r="C1257" s="59">
        <f t="shared" ref="C1257:K1257" si="745">(C1256-B1256)</f>
        <v>1.1936162959141211E-4</v>
      </c>
      <c r="D1257" s="59">
        <f t="shared" si="745"/>
        <v>1.3605692555604183E-2</v>
      </c>
      <c r="E1257" s="59">
        <f t="shared" si="745"/>
        <v>9.0757843868966848E-3</v>
      </c>
      <c r="F1257" s="59">
        <f t="shared" si="745"/>
        <v>2.2783222411463244E-3</v>
      </c>
      <c r="G1257" s="59">
        <f t="shared" si="745"/>
        <v>1.0376008393661304E-2</v>
      </c>
      <c r="H1257" s="59">
        <f t="shared" si="745"/>
        <v>8.9507867570109562E-3</v>
      </c>
      <c r="I1257" s="59">
        <f t="shared" si="745"/>
        <v>-2.6598063398138444E-3</v>
      </c>
      <c r="J1257" s="59">
        <f t="shared" si="745"/>
        <v>7.4086348441617655E-3</v>
      </c>
      <c r="K1257" s="59">
        <f t="shared" si="745"/>
        <v>3.7747541740961316E-3</v>
      </c>
      <c r="L1257" s="59">
        <f t="shared" ref="L1257:T1257" si="746">(L1256-K1256)</f>
        <v>2.0388445157392548E-2</v>
      </c>
      <c r="M1257" s="59">
        <f t="shared" si="746"/>
        <v>7.5340723433051093E-4</v>
      </c>
      <c r="N1257" s="59">
        <f t="shared" si="746"/>
        <v>6.2165662701778868E-3</v>
      </c>
      <c r="O1257" s="59">
        <f t="shared" si="746"/>
        <v>5.4365996245206716E-3</v>
      </c>
      <c r="P1257" s="59">
        <f t="shared" si="746"/>
        <v>-8.2900143292531925E-3</v>
      </c>
      <c r="Q1257" s="59">
        <f t="shared" si="746"/>
        <v>-3.4138491586312436E-3</v>
      </c>
      <c r="R1257" s="59">
        <f t="shared" si="746"/>
        <v>-4.4151698461449562E-3</v>
      </c>
      <c r="S1257" s="59">
        <f t="shared" si="746"/>
        <v>-1.7171584645410243E-2</v>
      </c>
      <c r="T1257" s="59">
        <f t="shared" si="746"/>
        <v>4.2304343569431829E-2</v>
      </c>
    </row>
    <row r="1258" spans="1:20" ht="69" thickBot="1" x14ac:dyDescent="0.25">
      <c r="A1258" s="16" t="s">
        <v>24</v>
      </c>
      <c r="B1258" s="59"/>
      <c r="C1258" s="59"/>
      <c r="D1258" s="59"/>
      <c r="E1258" s="59"/>
      <c r="F1258" s="59"/>
      <c r="G1258" s="59">
        <f>G1256-B1256</f>
        <v>3.5455169206899909E-2</v>
      </c>
      <c r="H1258" s="59">
        <f t="shared" ref="H1258:K1258" si="747">H1256-C1256</f>
        <v>4.4286594334319453E-2</v>
      </c>
      <c r="I1258" s="59">
        <f t="shared" si="747"/>
        <v>2.8021095438901425E-2</v>
      </c>
      <c r="J1258" s="59">
        <f t="shared" si="747"/>
        <v>2.6353945896166506E-2</v>
      </c>
      <c r="K1258" s="59">
        <f t="shared" si="747"/>
        <v>2.7850377829116313E-2</v>
      </c>
      <c r="L1258" s="59">
        <f t="shared" ref="L1258:T1258" si="748">L1256-G1256</f>
        <v>3.7862814592847557E-2</v>
      </c>
      <c r="M1258" s="59">
        <f t="shared" si="748"/>
        <v>2.9665435070167112E-2</v>
      </c>
      <c r="N1258" s="59">
        <f t="shared" si="748"/>
        <v>3.8541807680158843E-2</v>
      </c>
      <c r="O1258" s="59">
        <f t="shared" si="748"/>
        <v>3.6569772460517749E-2</v>
      </c>
      <c r="P1258" s="59">
        <f t="shared" si="748"/>
        <v>2.4505003957168425E-2</v>
      </c>
      <c r="Q1258" s="59">
        <f t="shared" si="748"/>
        <v>7.0270964114463319E-4</v>
      </c>
      <c r="R1258" s="59">
        <f t="shared" si="748"/>
        <v>-4.465867439330834E-3</v>
      </c>
      <c r="S1258" s="59">
        <f t="shared" si="748"/>
        <v>-2.7854018354918963E-2</v>
      </c>
      <c r="T1258" s="59">
        <f t="shared" si="748"/>
        <v>9.0137255899921942E-3</v>
      </c>
    </row>
    <row r="1259" spans="1:20" ht="69" thickBot="1" x14ac:dyDescent="0.25">
      <c r="A1259" s="16" t="s">
        <v>25</v>
      </c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>
        <f t="shared" ref="L1259:T1259" si="749">L1256-B1256</f>
        <v>7.3317983799747466E-2</v>
      </c>
      <c r="M1259" s="59">
        <f t="shared" si="749"/>
        <v>7.3952029404486558E-2</v>
      </c>
      <c r="N1259" s="59">
        <f t="shared" si="749"/>
        <v>6.6562903119060268E-2</v>
      </c>
      <c r="O1259" s="59">
        <f t="shared" si="749"/>
        <v>6.2923718356684255E-2</v>
      </c>
      <c r="P1259" s="59">
        <f t="shared" si="749"/>
        <v>5.2355381786284738E-2</v>
      </c>
      <c r="Q1259" s="59">
        <f t="shared" si="749"/>
        <v>3.8565524233992191E-2</v>
      </c>
      <c r="R1259" s="59">
        <f t="shared" si="749"/>
        <v>2.5199567630836278E-2</v>
      </c>
      <c r="S1259" s="59">
        <f t="shared" si="749"/>
        <v>1.068778932523988E-2</v>
      </c>
      <c r="T1259" s="59">
        <f t="shared" si="749"/>
        <v>4.5583498050509944E-2</v>
      </c>
    </row>
    <row r="1263" spans="1:20" ht="16" x14ac:dyDescent="0.2">
      <c r="A1263" s="40" t="s">
        <v>88</v>
      </c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2"/>
      <c r="N1263" s="42"/>
    </row>
    <row r="1264" spans="1:20" ht="17" thickBot="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20" ht="18" thickBot="1" x14ac:dyDescent="0.25">
      <c r="A1265" s="10"/>
      <c r="B1265" s="10" t="s">
        <v>0</v>
      </c>
      <c r="C1265" s="10" t="s">
        <v>1</v>
      </c>
      <c r="D1265" s="10" t="s">
        <v>2</v>
      </c>
      <c r="E1265" s="10" t="s">
        <v>3</v>
      </c>
      <c r="F1265" s="10" t="s">
        <v>4</v>
      </c>
      <c r="G1265" s="10" t="s">
        <v>5</v>
      </c>
      <c r="H1265" s="10" t="s">
        <v>6</v>
      </c>
      <c r="I1265" s="10" t="s">
        <v>7</v>
      </c>
      <c r="J1265" s="10" t="s">
        <v>8</v>
      </c>
      <c r="K1265" s="10" t="s">
        <v>9</v>
      </c>
      <c r="L1265" s="10" t="s">
        <v>10</v>
      </c>
      <c r="M1265" s="10" t="s">
        <v>30</v>
      </c>
      <c r="N1265" s="10" t="s">
        <v>36</v>
      </c>
      <c r="O1265" s="10" t="s">
        <v>39</v>
      </c>
      <c r="P1265" s="10" t="s">
        <v>40</v>
      </c>
      <c r="Q1265" s="10" t="s">
        <v>41</v>
      </c>
      <c r="R1265" s="10" t="s">
        <v>42</v>
      </c>
      <c r="S1265" s="10" t="s">
        <v>43</v>
      </c>
      <c r="T1265" s="10" t="s">
        <v>46</v>
      </c>
    </row>
    <row r="1266" spans="1:20" ht="18" thickBot="1" x14ac:dyDescent="0.25">
      <c r="A1266" s="5" t="s">
        <v>11</v>
      </c>
      <c r="B1266" s="46">
        <v>90</v>
      </c>
      <c r="C1266" s="46">
        <v>78</v>
      </c>
      <c r="D1266" s="46">
        <v>83</v>
      </c>
      <c r="E1266" s="46">
        <v>63</v>
      </c>
      <c r="F1266" s="55">
        <v>82</v>
      </c>
      <c r="G1266" s="55">
        <v>80</v>
      </c>
      <c r="H1266" s="55">
        <v>66</v>
      </c>
      <c r="I1266" s="55">
        <v>72</v>
      </c>
      <c r="J1266" s="55">
        <v>80</v>
      </c>
      <c r="K1266" s="55">
        <v>74</v>
      </c>
      <c r="L1266" s="55">
        <v>92</v>
      </c>
      <c r="M1266" s="55">
        <v>86</v>
      </c>
      <c r="N1266" s="55">
        <v>66</v>
      </c>
      <c r="O1266" s="55">
        <v>73</v>
      </c>
      <c r="P1266" s="55">
        <v>74</v>
      </c>
      <c r="Q1266" s="55">
        <v>64</v>
      </c>
      <c r="R1266" s="55">
        <v>91</v>
      </c>
      <c r="S1266" s="55">
        <v>66</v>
      </c>
      <c r="T1266" s="103">
        <v>77</v>
      </c>
    </row>
    <row r="1267" spans="1:20" ht="17" thickBot="1" x14ac:dyDescent="0.25">
      <c r="A1267" s="5">
        <v>1</v>
      </c>
      <c r="B1267" s="46">
        <v>80</v>
      </c>
      <c r="C1267" s="46">
        <v>82</v>
      </c>
      <c r="D1267" s="46">
        <v>67</v>
      </c>
      <c r="E1267" s="46">
        <v>80</v>
      </c>
      <c r="F1267" s="55">
        <v>59</v>
      </c>
      <c r="G1267" s="55">
        <v>78</v>
      </c>
      <c r="H1267" s="55">
        <v>74</v>
      </c>
      <c r="I1267" s="55">
        <v>63</v>
      </c>
      <c r="J1267" s="55">
        <v>66</v>
      </c>
      <c r="K1267" s="55">
        <v>74</v>
      </c>
      <c r="L1267" s="55">
        <v>66</v>
      </c>
      <c r="M1267" s="55">
        <v>91</v>
      </c>
      <c r="N1267" s="55">
        <v>81</v>
      </c>
      <c r="O1267" s="55">
        <v>64</v>
      </c>
      <c r="P1267" s="55">
        <v>71</v>
      </c>
      <c r="Q1267" s="101">
        <v>68</v>
      </c>
      <c r="R1267" s="101">
        <v>66</v>
      </c>
      <c r="S1267" s="101">
        <v>85</v>
      </c>
      <c r="T1267" s="101">
        <v>66</v>
      </c>
    </row>
    <row r="1268" spans="1:20" ht="17" thickBot="1" x14ac:dyDescent="0.25">
      <c r="A1268" s="5">
        <v>2</v>
      </c>
      <c r="B1268" s="46">
        <v>67</v>
      </c>
      <c r="C1268" s="46">
        <v>74</v>
      </c>
      <c r="D1268" s="46">
        <v>78</v>
      </c>
      <c r="E1268" s="46">
        <v>65</v>
      </c>
      <c r="F1268" s="55">
        <v>75</v>
      </c>
      <c r="G1268" s="55">
        <v>52</v>
      </c>
      <c r="H1268" s="55">
        <v>75</v>
      </c>
      <c r="I1268" s="55">
        <v>73</v>
      </c>
      <c r="J1268" s="55">
        <v>60</v>
      </c>
      <c r="K1268" s="55">
        <v>60</v>
      </c>
      <c r="L1268" s="55">
        <v>67</v>
      </c>
      <c r="M1268" s="55">
        <v>59</v>
      </c>
      <c r="N1268" s="55">
        <v>91</v>
      </c>
      <c r="O1268" s="55">
        <v>75</v>
      </c>
      <c r="P1268" s="55">
        <v>61</v>
      </c>
      <c r="Q1268" s="101">
        <v>72</v>
      </c>
      <c r="R1268" s="101">
        <v>70</v>
      </c>
      <c r="S1268" s="101">
        <v>59</v>
      </c>
      <c r="T1268" s="101">
        <v>79</v>
      </c>
    </row>
    <row r="1269" spans="1:20" ht="17" thickBot="1" x14ac:dyDescent="0.25">
      <c r="A1269" s="5">
        <v>3</v>
      </c>
      <c r="B1269" s="46">
        <v>61</v>
      </c>
      <c r="C1269" s="46">
        <v>65</v>
      </c>
      <c r="D1269" s="46">
        <v>71</v>
      </c>
      <c r="E1269" s="46">
        <v>70</v>
      </c>
      <c r="F1269" s="55">
        <v>60</v>
      </c>
      <c r="G1269" s="55">
        <v>71</v>
      </c>
      <c r="H1269" s="55">
        <v>45</v>
      </c>
      <c r="I1269" s="55">
        <v>72</v>
      </c>
      <c r="J1269" s="55">
        <v>69</v>
      </c>
      <c r="K1269" s="55">
        <v>48</v>
      </c>
      <c r="L1269" s="55">
        <v>55</v>
      </c>
      <c r="M1269" s="55">
        <v>60</v>
      </c>
      <c r="N1269" s="55">
        <v>53</v>
      </c>
      <c r="O1269" s="55">
        <v>84</v>
      </c>
      <c r="P1269" s="55">
        <v>70</v>
      </c>
      <c r="Q1269" s="101">
        <v>60</v>
      </c>
      <c r="R1269" s="101">
        <v>70</v>
      </c>
      <c r="S1269" s="101">
        <v>65</v>
      </c>
      <c r="T1269" s="101">
        <v>52</v>
      </c>
    </row>
    <row r="1270" spans="1:20" ht="17" thickBot="1" x14ac:dyDescent="0.25">
      <c r="A1270" s="5">
        <v>4</v>
      </c>
      <c r="B1270" s="46">
        <v>55</v>
      </c>
      <c r="C1270" s="46">
        <v>56</v>
      </c>
      <c r="D1270" s="46">
        <v>57</v>
      </c>
      <c r="E1270" s="46">
        <v>67</v>
      </c>
      <c r="F1270" s="55">
        <v>64</v>
      </c>
      <c r="G1270" s="55">
        <v>57</v>
      </c>
      <c r="H1270" s="55">
        <v>72</v>
      </c>
      <c r="I1270" s="55">
        <v>44</v>
      </c>
      <c r="J1270" s="55">
        <v>66</v>
      </c>
      <c r="K1270" s="55">
        <v>61</v>
      </c>
      <c r="L1270" s="55">
        <v>46</v>
      </c>
      <c r="M1270" s="55">
        <v>52</v>
      </c>
      <c r="N1270" s="55">
        <v>54</v>
      </c>
      <c r="O1270" s="55">
        <v>52</v>
      </c>
      <c r="P1270" s="55">
        <v>78</v>
      </c>
      <c r="Q1270" s="101">
        <v>67</v>
      </c>
      <c r="R1270" s="101">
        <v>54</v>
      </c>
      <c r="S1270" s="101">
        <v>70</v>
      </c>
      <c r="T1270" s="101">
        <v>62</v>
      </c>
    </row>
    <row r="1271" spans="1:20" ht="17" thickBot="1" x14ac:dyDescent="0.25">
      <c r="A1271" s="5">
        <v>5</v>
      </c>
      <c r="B1271" s="46">
        <v>28</v>
      </c>
      <c r="C1271" s="46">
        <v>50</v>
      </c>
      <c r="D1271" s="46">
        <v>54</v>
      </c>
      <c r="E1271" s="46">
        <v>61</v>
      </c>
      <c r="F1271" s="55">
        <v>55</v>
      </c>
      <c r="G1271" s="55">
        <v>56</v>
      </c>
      <c r="H1271" s="55">
        <v>49</v>
      </c>
      <c r="I1271" s="55">
        <v>60</v>
      </c>
      <c r="J1271" s="55">
        <v>37</v>
      </c>
      <c r="K1271" s="55">
        <v>60</v>
      </c>
      <c r="L1271" s="55">
        <v>61</v>
      </c>
      <c r="M1271" s="55">
        <v>46</v>
      </c>
      <c r="N1271" s="55">
        <v>48</v>
      </c>
      <c r="O1271" s="55">
        <v>50</v>
      </c>
      <c r="P1271" s="55">
        <v>50</v>
      </c>
      <c r="Q1271" s="101">
        <v>72</v>
      </c>
      <c r="R1271" s="101">
        <v>66</v>
      </c>
      <c r="S1271" s="101">
        <v>53</v>
      </c>
      <c r="T1271" s="101">
        <v>71</v>
      </c>
    </row>
    <row r="1272" spans="1:20" ht="17" thickBot="1" x14ac:dyDescent="0.25">
      <c r="A1272" s="5">
        <v>6</v>
      </c>
      <c r="B1272" s="46">
        <v>62</v>
      </c>
      <c r="C1272" s="46">
        <v>55</v>
      </c>
      <c r="D1272" s="46">
        <v>70</v>
      </c>
      <c r="E1272" s="46">
        <v>70</v>
      </c>
      <c r="F1272" s="55">
        <v>73</v>
      </c>
      <c r="G1272" s="55">
        <v>73</v>
      </c>
      <c r="H1272" s="55">
        <v>82</v>
      </c>
      <c r="I1272" s="55">
        <v>74</v>
      </c>
      <c r="J1272" s="55">
        <v>85</v>
      </c>
      <c r="K1272" s="55">
        <v>66</v>
      </c>
      <c r="L1272" s="55">
        <v>90</v>
      </c>
      <c r="M1272" s="55">
        <v>87</v>
      </c>
      <c r="N1272" s="55">
        <v>72</v>
      </c>
      <c r="O1272" s="55">
        <v>80</v>
      </c>
      <c r="P1272" s="55">
        <v>86</v>
      </c>
      <c r="Q1272" s="101">
        <v>71</v>
      </c>
      <c r="R1272" s="101">
        <v>102</v>
      </c>
      <c r="S1272" s="101">
        <v>89</v>
      </c>
      <c r="T1272" s="101">
        <v>76</v>
      </c>
    </row>
    <row r="1273" spans="1:20" ht="17" thickBot="1" x14ac:dyDescent="0.25">
      <c r="A1273" s="5">
        <v>7</v>
      </c>
      <c r="B1273" s="46">
        <v>51</v>
      </c>
      <c r="C1273" s="46">
        <v>61</v>
      </c>
      <c r="D1273" s="46">
        <v>56</v>
      </c>
      <c r="E1273" s="46">
        <v>71</v>
      </c>
      <c r="F1273" s="55">
        <v>71</v>
      </c>
      <c r="G1273" s="55">
        <v>74</v>
      </c>
      <c r="H1273" s="55">
        <v>67</v>
      </c>
      <c r="I1273" s="55">
        <v>76</v>
      </c>
      <c r="J1273" s="55">
        <v>65</v>
      </c>
      <c r="K1273" s="55">
        <v>85</v>
      </c>
      <c r="L1273" s="55">
        <v>67</v>
      </c>
      <c r="M1273" s="55">
        <v>76</v>
      </c>
      <c r="N1273" s="55">
        <v>76</v>
      </c>
      <c r="O1273" s="55">
        <v>69</v>
      </c>
      <c r="P1273" s="55">
        <v>78</v>
      </c>
      <c r="Q1273" s="101">
        <v>78</v>
      </c>
      <c r="R1273" s="101">
        <v>70</v>
      </c>
      <c r="S1273" s="101">
        <v>83</v>
      </c>
      <c r="T1273" s="101">
        <v>89</v>
      </c>
    </row>
    <row r="1274" spans="1:20" ht="17" thickBot="1" x14ac:dyDescent="0.25">
      <c r="A1274" s="5">
        <v>8</v>
      </c>
      <c r="B1274" s="46">
        <v>46</v>
      </c>
      <c r="C1274" s="46">
        <v>51</v>
      </c>
      <c r="D1274" s="46">
        <v>59</v>
      </c>
      <c r="E1274" s="46">
        <v>56</v>
      </c>
      <c r="F1274" s="55">
        <v>57</v>
      </c>
      <c r="G1274" s="55">
        <v>61</v>
      </c>
      <c r="H1274" s="55">
        <v>66</v>
      </c>
      <c r="I1274" s="55">
        <v>68</v>
      </c>
      <c r="J1274" s="55">
        <v>73</v>
      </c>
      <c r="K1274" s="55">
        <v>60</v>
      </c>
      <c r="L1274" s="55">
        <v>76</v>
      </c>
      <c r="M1274" s="55">
        <v>61</v>
      </c>
      <c r="N1274" s="55">
        <v>77</v>
      </c>
      <c r="O1274" s="55">
        <v>71</v>
      </c>
      <c r="P1274" s="55">
        <v>68</v>
      </c>
      <c r="Q1274" s="101">
        <v>76</v>
      </c>
      <c r="R1274" s="101">
        <v>76</v>
      </c>
      <c r="S1274" s="101">
        <v>65</v>
      </c>
      <c r="T1274" s="101">
        <v>76</v>
      </c>
    </row>
    <row r="1275" spans="1:20" ht="17" thickBot="1" x14ac:dyDescent="0.25">
      <c r="A1275" s="5">
        <v>9</v>
      </c>
      <c r="B1275" s="46">
        <v>35</v>
      </c>
      <c r="C1275" s="46">
        <v>48</v>
      </c>
      <c r="D1275" s="46">
        <v>46</v>
      </c>
      <c r="E1275" s="46">
        <v>61</v>
      </c>
      <c r="F1275" s="55">
        <v>37</v>
      </c>
      <c r="G1275" s="55">
        <v>61</v>
      </c>
      <c r="H1275" s="55">
        <v>57</v>
      </c>
      <c r="I1275" s="55">
        <v>60</v>
      </c>
      <c r="J1275" s="55">
        <v>67</v>
      </c>
      <c r="K1275" s="55">
        <v>68</v>
      </c>
      <c r="L1275" s="55">
        <v>54</v>
      </c>
      <c r="M1275" s="55">
        <v>69</v>
      </c>
      <c r="N1275" s="55">
        <v>52</v>
      </c>
      <c r="O1275" s="55">
        <v>70</v>
      </c>
      <c r="P1275" s="55">
        <v>64</v>
      </c>
      <c r="Q1275" s="101">
        <v>51</v>
      </c>
      <c r="R1275" s="101">
        <v>62</v>
      </c>
      <c r="S1275" s="101">
        <v>65</v>
      </c>
      <c r="T1275" s="101">
        <v>51</v>
      </c>
    </row>
    <row r="1276" spans="1:20" ht="17" thickBot="1" x14ac:dyDescent="0.25">
      <c r="A1276" s="5">
        <v>10</v>
      </c>
      <c r="B1276" s="46">
        <v>37</v>
      </c>
      <c r="C1276" s="46">
        <v>28</v>
      </c>
      <c r="D1276" s="46">
        <v>47</v>
      </c>
      <c r="E1276" s="46">
        <v>46</v>
      </c>
      <c r="F1276" s="55">
        <v>49</v>
      </c>
      <c r="G1276" s="55">
        <v>31</v>
      </c>
      <c r="H1276" s="55">
        <v>40</v>
      </c>
      <c r="I1276" s="55">
        <v>49</v>
      </c>
      <c r="J1276" s="55">
        <v>61</v>
      </c>
      <c r="K1276" s="55">
        <v>63</v>
      </c>
      <c r="L1276" s="55">
        <v>60</v>
      </c>
      <c r="M1276" s="55">
        <v>47</v>
      </c>
      <c r="N1276" s="55">
        <v>64</v>
      </c>
      <c r="O1276" s="55">
        <v>46</v>
      </c>
      <c r="P1276" s="55">
        <v>65</v>
      </c>
      <c r="Q1276" s="101">
        <v>61</v>
      </c>
      <c r="R1276" s="101">
        <v>47</v>
      </c>
      <c r="S1276" s="101">
        <v>51</v>
      </c>
      <c r="T1276" s="101">
        <v>58</v>
      </c>
    </row>
    <row r="1277" spans="1:20" ht="17" thickBot="1" x14ac:dyDescent="0.25">
      <c r="A1277" s="5">
        <v>11</v>
      </c>
      <c r="B1277" s="46">
        <v>25</v>
      </c>
      <c r="C1277" s="46">
        <v>30</v>
      </c>
      <c r="D1277" s="46">
        <v>24</v>
      </c>
      <c r="E1277" s="46">
        <v>43</v>
      </c>
      <c r="F1277" s="55">
        <v>35</v>
      </c>
      <c r="G1277" s="55">
        <v>45</v>
      </c>
      <c r="H1277" s="55">
        <v>25</v>
      </c>
      <c r="I1277" s="55">
        <v>39</v>
      </c>
      <c r="J1277" s="55">
        <v>48</v>
      </c>
      <c r="K1277" s="55">
        <v>60</v>
      </c>
      <c r="L1277" s="55">
        <v>55</v>
      </c>
      <c r="M1277" s="55">
        <v>54</v>
      </c>
      <c r="N1277" s="55">
        <v>41</v>
      </c>
      <c r="O1277" s="55">
        <v>54</v>
      </c>
      <c r="P1277" s="55">
        <v>43</v>
      </c>
      <c r="Q1277" s="101">
        <v>58</v>
      </c>
      <c r="R1277" s="101">
        <v>61</v>
      </c>
      <c r="S1277" s="101">
        <v>44</v>
      </c>
      <c r="T1277" s="101">
        <v>47</v>
      </c>
    </row>
    <row r="1278" spans="1:20" ht="17" thickBot="1" x14ac:dyDescent="0.25">
      <c r="A1278" s="5">
        <v>12</v>
      </c>
      <c r="B1278" s="46">
        <v>20</v>
      </c>
      <c r="C1278" s="46">
        <v>22</v>
      </c>
      <c r="D1278" s="46">
        <v>28</v>
      </c>
      <c r="E1278" s="46">
        <v>19</v>
      </c>
      <c r="F1278" s="55">
        <v>40</v>
      </c>
      <c r="G1278" s="55">
        <v>37</v>
      </c>
      <c r="H1278" s="55">
        <v>43</v>
      </c>
      <c r="I1278" s="55">
        <v>25</v>
      </c>
      <c r="J1278" s="55">
        <v>40</v>
      </c>
      <c r="K1278" s="55">
        <v>47</v>
      </c>
      <c r="L1278" s="55">
        <v>47</v>
      </c>
      <c r="M1278" s="55">
        <v>54</v>
      </c>
      <c r="N1278" s="55">
        <v>51</v>
      </c>
      <c r="O1278" s="55">
        <v>37</v>
      </c>
      <c r="P1278" s="55">
        <v>56</v>
      </c>
      <c r="Q1278" s="101">
        <v>43</v>
      </c>
      <c r="R1278" s="101">
        <v>58</v>
      </c>
      <c r="S1278" s="101">
        <v>60</v>
      </c>
      <c r="T1278" s="101">
        <v>44</v>
      </c>
    </row>
    <row r="1279" spans="1:20" ht="18" thickBot="1" x14ac:dyDescent="0.25">
      <c r="A1279" s="5" t="s">
        <v>13</v>
      </c>
      <c r="B1279" s="46"/>
      <c r="C1279" s="46"/>
      <c r="D1279" s="46"/>
      <c r="E1279" s="46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103"/>
    </row>
    <row r="1280" spans="1:20" ht="35" thickBot="1" x14ac:dyDescent="0.25">
      <c r="A1280" s="16" t="s">
        <v>14</v>
      </c>
      <c r="B1280" s="58">
        <f>SUM(B1266:B1278)</f>
        <v>657</v>
      </c>
      <c r="C1280" s="58">
        <f>SUM(C1266:C1278)</f>
        <v>700</v>
      </c>
      <c r="D1280" s="58">
        <f>SUM(D1266:D1278)</f>
        <v>740</v>
      </c>
      <c r="E1280" s="58">
        <f>SUM(E1266:E1278)</f>
        <v>772</v>
      </c>
      <c r="F1280" s="58">
        <f t="shared" ref="F1280:K1280" si="750">SUM(F1266:F1278)</f>
        <v>757</v>
      </c>
      <c r="G1280" s="58">
        <f t="shared" si="750"/>
        <v>776</v>
      </c>
      <c r="H1280" s="58">
        <f t="shared" si="750"/>
        <v>761</v>
      </c>
      <c r="I1280" s="58">
        <f t="shared" si="750"/>
        <v>775</v>
      </c>
      <c r="J1280" s="58">
        <f t="shared" si="750"/>
        <v>817</v>
      </c>
      <c r="K1280" s="58">
        <f t="shared" si="750"/>
        <v>826</v>
      </c>
      <c r="L1280" s="58">
        <f t="shared" ref="L1280:Q1280" si="751">SUM(L1266:L1278)</f>
        <v>836</v>
      </c>
      <c r="M1280" s="58">
        <f t="shared" si="751"/>
        <v>842</v>
      </c>
      <c r="N1280" s="58">
        <f t="shared" si="751"/>
        <v>826</v>
      </c>
      <c r="O1280" s="58">
        <f t="shared" si="751"/>
        <v>825</v>
      </c>
      <c r="P1280" s="58">
        <f t="shared" si="751"/>
        <v>864</v>
      </c>
      <c r="Q1280" s="58">
        <f t="shared" si="751"/>
        <v>841</v>
      </c>
      <c r="R1280" s="58">
        <f t="shared" ref="R1280:S1280" si="752">SUM(R1266:R1278)</f>
        <v>893</v>
      </c>
      <c r="S1280" s="58">
        <f t="shared" si="752"/>
        <v>855</v>
      </c>
      <c r="T1280" s="105">
        <f t="shared" ref="T1280" si="753">SUM(T1266:T1278)</f>
        <v>848</v>
      </c>
    </row>
    <row r="1281" spans="1:20" ht="52" thickBot="1" x14ac:dyDescent="0.25">
      <c r="A1281" s="16" t="s">
        <v>28</v>
      </c>
      <c r="B1281" s="48"/>
      <c r="C1281" s="59">
        <f>((C1280-B1280)/B1280)</f>
        <v>6.5449010654490103E-2</v>
      </c>
      <c r="D1281" s="59">
        <f>((D1280-C1280)/C1280)</f>
        <v>5.7142857142857141E-2</v>
      </c>
      <c r="E1281" s="59">
        <f>((E1280-D1280)/D1280)</f>
        <v>4.3243243243243246E-2</v>
      </c>
      <c r="F1281" s="59">
        <f>((F1280-E1280)/E1280)</f>
        <v>-1.9430051813471502E-2</v>
      </c>
      <c r="G1281" s="59">
        <f t="shared" ref="G1281:T1281" si="754">((G1280-F1280)/F1280)</f>
        <v>2.5099075297225892E-2</v>
      </c>
      <c r="H1281" s="59">
        <f t="shared" si="754"/>
        <v>-1.9329896907216496E-2</v>
      </c>
      <c r="I1281" s="59">
        <f t="shared" si="754"/>
        <v>1.8396846254927726E-2</v>
      </c>
      <c r="J1281" s="59">
        <f t="shared" si="754"/>
        <v>5.4193548387096772E-2</v>
      </c>
      <c r="K1281" s="59">
        <f t="shared" si="754"/>
        <v>1.1015911872705019E-2</v>
      </c>
      <c r="L1281" s="59">
        <f t="shared" si="754"/>
        <v>1.2106537530266344E-2</v>
      </c>
      <c r="M1281" s="59">
        <f t="shared" si="754"/>
        <v>7.1770334928229667E-3</v>
      </c>
      <c r="N1281" s="59">
        <f t="shared" si="754"/>
        <v>-1.9002375296912115E-2</v>
      </c>
      <c r="O1281" s="59">
        <f t="shared" si="754"/>
        <v>-1.2106537530266344E-3</v>
      </c>
      <c r="P1281" s="59">
        <f t="shared" si="754"/>
        <v>4.7272727272727272E-2</v>
      </c>
      <c r="Q1281" s="59">
        <f t="shared" si="754"/>
        <v>-2.6620370370370371E-2</v>
      </c>
      <c r="R1281" s="59">
        <f t="shared" si="754"/>
        <v>6.1831153388822828E-2</v>
      </c>
      <c r="S1281" s="59">
        <f t="shared" si="754"/>
        <v>-4.2553191489361701E-2</v>
      </c>
      <c r="T1281" s="59">
        <f t="shared" si="754"/>
        <v>-8.1871345029239772E-3</v>
      </c>
    </row>
    <row r="1282" spans="1:20" ht="69" thickBot="1" x14ac:dyDescent="0.25">
      <c r="A1282" s="16" t="s">
        <v>16</v>
      </c>
      <c r="B1282" s="59"/>
      <c r="C1282" s="59"/>
      <c r="D1282" s="59"/>
      <c r="E1282" s="59"/>
      <c r="F1282" s="59"/>
      <c r="G1282" s="59">
        <f t="shared" ref="G1282:T1282" si="755">(G1280-B1280)/B1280</f>
        <v>0.18112633181126331</v>
      </c>
      <c r="H1282" s="59">
        <f t="shared" si="755"/>
        <v>8.7142857142857147E-2</v>
      </c>
      <c r="I1282" s="59">
        <f t="shared" si="755"/>
        <v>4.72972972972973E-2</v>
      </c>
      <c r="J1282" s="59">
        <f t="shared" si="755"/>
        <v>5.8290155440414507E-2</v>
      </c>
      <c r="K1282" s="59">
        <f t="shared" si="755"/>
        <v>9.1149273447820339E-2</v>
      </c>
      <c r="L1282" s="59">
        <f t="shared" si="755"/>
        <v>7.7319587628865982E-2</v>
      </c>
      <c r="M1282" s="59">
        <f t="shared" si="755"/>
        <v>0.10643889618922471</v>
      </c>
      <c r="N1282" s="59">
        <f t="shared" si="755"/>
        <v>6.580645161290323E-2</v>
      </c>
      <c r="O1282" s="59">
        <f t="shared" si="755"/>
        <v>9.7919216646266821E-3</v>
      </c>
      <c r="P1282" s="59">
        <f t="shared" si="755"/>
        <v>4.6004842615012108E-2</v>
      </c>
      <c r="Q1282" s="59">
        <f t="shared" si="755"/>
        <v>5.9808612440191387E-3</v>
      </c>
      <c r="R1282" s="59">
        <f t="shared" si="755"/>
        <v>6.0570071258907364E-2</v>
      </c>
      <c r="S1282" s="59">
        <f t="shared" si="755"/>
        <v>3.5108958837772396E-2</v>
      </c>
      <c r="T1282" s="59">
        <f t="shared" si="755"/>
        <v>2.7878787878787878E-2</v>
      </c>
    </row>
    <row r="1283" spans="1:20" ht="86" thickBot="1" x14ac:dyDescent="0.25">
      <c r="A1283" s="16" t="s">
        <v>17</v>
      </c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>
        <f t="shared" ref="L1283:T1283" si="756">(L1280-B1280)/B1280</f>
        <v>0.27245053272450531</v>
      </c>
      <c r="M1283" s="59">
        <f t="shared" si="756"/>
        <v>0.20285714285714285</v>
      </c>
      <c r="N1283" s="59">
        <f t="shared" si="756"/>
        <v>0.11621621621621622</v>
      </c>
      <c r="O1283" s="59">
        <f t="shared" si="756"/>
        <v>6.8652849740932637E-2</v>
      </c>
      <c r="P1283" s="59">
        <f t="shared" si="756"/>
        <v>0.14134742404227213</v>
      </c>
      <c r="Q1283" s="59">
        <f t="shared" si="756"/>
        <v>8.3762886597938138E-2</v>
      </c>
      <c r="R1283" s="59">
        <f t="shared" si="756"/>
        <v>0.17345597897503284</v>
      </c>
      <c r="S1283" s="59">
        <f t="shared" si="756"/>
        <v>0.1032258064516129</v>
      </c>
      <c r="T1283" s="59">
        <f t="shared" si="756"/>
        <v>3.7943696450428395E-2</v>
      </c>
    </row>
    <row r="1284" spans="1:20" ht="35" thickBot="1" x14ac:dyDescent="0.25">
      <c r="A1284" s="16" t="s">
        <v>18</v>
      </c>
      <c r="B1284" s="60">
        <v>6624</v>
      </c>
      <c r="C1284" s="60">
        <v>6438</v>
      </c>
      <c r="D1284" s="60">
        <v>6350</v>
      </c>
      <c r="E1284" s="60">
        <v>6219</v>
      </c>
      <c r="F1284" s="60">
        <v>5942</v>
      </c>
      <c r="G1284" s="29">
        <v>5731</v>
      </c>
      <c r="H1284" s="29">
        <v>5649</v>
      </c>
      <c r="I1284" s="29">
        <v>5441</v>
      </c>
      <c r="J1284" s="29">
        <v>5296</v>
      </c>
      <c r="K1284" s="29">
        <v>5228</v>
      </c>
      <c r="L1284" s="29">
        <v>5205</v>
      </c>
      <c r="M1284" s="29">
        <v>5188</v>
      </c>
      <c r="N1284" s="29">
        <v>5257</v>
      </c>
      <c r="O1284" s="29">
        <v>5324</v>
      </c>
      <c r="P1284" s="29">
        <v>5331</v>
      </c>
      <c r="Q1284" s="29">
        <v>5428</v>
      </c>
      <c r="R1284" s="29">
        <v>5487</v>
      </c>
      <c r="S1284" s="29">
        <v>5394</v>
      </c>
      <c r="T1284" s="29">
        <v>5272</v>
      </c>
    </row>
    <row r="1285" spans="1:20" ht="69" thickBot="1" x14ac:dyDescent="0.25">
      <c r="A1285" s="16" t="s">
        <v>19</v>
      </c>
      <c r="B1285" s="59"/>
      <c r="C1285" s="59">
        <f t="shared" ref="C1285:T1285" si="757">(C1284-B1284)/B1284</f>
        <v>-2.8079710144927536E-2</v>
      </c>
      <c r="D1285" s="59">
        <f t="shared" si="757"/>
        <v>-1.3668841255048152E-2</v>
      </c>
      <c r="E1285" s="59">
        <f t="shared" si="757"/>
        <v>-2.0629921259842518E-2</v>
      </c>
      <c r="F1285" s="59">
        <f t="shared" si="757"/>
        <v>-4.4540922977970736E-2</v>
      </c>
      <c r="G1285" s="59">
        <f t="shared" si="757"/>
        <v>-3.5509929316728375E-2</v>
      </c>
      <c r="H1285" s="59">
        <f t="shared" si="757"/>
        <v>-1.4308148665154423E-2</v>
      </c>
      <c r="I1285" s="59">
        <f t="shared" si="757"/>
        <v>-3.6820676225880686E-2</v>
      </c>
      <c r="J1285" s="59">
        <f t="shared" si="757"/>
        <v>-2.6649512957176991E-2</v>
      </c>
      <c r="K1285" s="59">
        <f t="shared" si="757"/>
        <v>-1.283987915407855E-2</v>
      </c>
      <c r="L1285" s="59">
        <f t="shared" si="757"/>
        <v>-4.399387911247131E-3</v>
      </c>
      <c r="M1285" s="59">
        <f t="shared" si="757"/>
        <v>-3.2660902977905862E-3</v>
      </c>
      <c r="N1285" s="59">
        <f t="shared" si="757"/>
        <v>1.3299922898997688E-2</v>
      </c>
      <c r="O1285" s="59">
        <f t="shared" si="757"/>
        <v>1.2744911546509415E-2</v>
      </c>
      <c r="P1285" s="59">
        <f t="shared" si="757"/>
        <v>1.3148009015777611E-3</v>
      </c>
      <c r="Q1285" s="59">
        <f t="shared" si="757"/>
        <v>1.8195460513974863E-2</v>
      </c>
      <c r="R1285" s="59">
        <f t="shared" si="757"/>
        <v>1.0869565217391304E-2</v>
      </c>
      <c r="S1285" s="59">
        <f t="shared" si="757"/>
        <v>-1.6949152542372881E-2</v>
      </c>
      <c r="T1285" s="59">
        <f t="shared" si="757"/>
        <v>-2.2617723396366331E-2</v>
      </c>
    </row>
    <row r="1286" spans="1:20" ht="69" thickBot="1" x14ac:dyDescent="0.25">
      <c r="A1286" s="16" t="s">
        <v>20</v>
      </c>
      <c r="B1286" s="59"/>
      <c r="C1286" s="59"/>
      <c r="D1286" s="59"/>
      <c r="E1286" s="59"/>
      <c r="F1286" s="59"/>
      <c r="G1286" s="59">
        <f t="shared" ref="G1286:T1286" si="758">(G1284-B1284)/B1284</f>
        <v>-0.13481280193236714</v>
      </c>
      <c r="H1286" s="59">
        <f t="shared" si="758"/>
        <v>-0.12255358807082944</v>
      </c>
      <c r="I1286" s="59">
        <f t="shared" si="758"/>
        <v>-0.14314960629921261</v>
      </c>
      <c r="J1286" s="59">
        <f t="shared" si="758"/>
        <v>-0.14841614407461007</v>
      </c>
      <c r="K1286" s="59">
        <f t="shared" si="758"/>
        <v>-0.12016156176371592</v>
      </c>
      <c r="L1286" s="59">
        <f t="shared" si="758"/>
        <v>-9.1781538998429599E-2</v>
      </c>
      <c r="M1286" s="59">
        <f t="shared" si="758"/>
        <v>-8.1607364135245178E-2</v>
      </c>
      <c r="N1286" s="59">
        <f t="shared" si="758"/>
        <v>-3.3817312993934937E-2</v>
      </c>
      <c r="O1286" s="59">
        <f t="shared" si="758"/>
        <v>5.287009063444109E-3</v>
      </c>
      <c r="P1286" s="59">
        <f t="shared" si="758"/>
        <v>1.970160673297628E-2</v>
      </c>
      <c r="Q1286" s="59">
        <f t="shared" si="758"/>
        <v>4.2843419788664745E-2</v>
      </c>
      <c r="R1286" s="59">
        <f t="shared" si="758"/>
        <v>5.7632999228989977E-2</v>
      </c>
      <c r="S1286" s="59">
        <f t="shared" si="758"/>
        <v>2.606049077420582E-2</v>
      </c>
      <c r="T1286" s="59">
        <f t="shared" si="758"/>
        <v>-9.7670924117205116E-3</v>
      </c>
    </row>
    <row r="1287" spans="1:20" ht="86" thickBot="1" x14ac:dyDescent="0.25">
      <c r="A1287" s="16" t="s">
        <v>21</v>
      </c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>
        <f t="shared" ref="L1287:T1287" si="759">(L1284-B1284)/B1284</f>
        <v>-0.21422101449275363</v>
      </c>
      <c r="M1287" s="59">
        <f t="shared" si="759"/>
        <v>-0.19415967691829761</v>
      </c>
      <c r="N1287" s="59">
        <f t="shared" si="759"/>
        <v>-0.17212598425196851</v>
      </c>
      <c r="O1287" s="59">
        <f t="shared" si="759"/>
        <v>-0.14391381251004984</v>
      </c>
      <c r="P1287" s="59">
        <f t="shared" si="759"/>
        <v>-0.10282733086502861</v>
      </c>
      <c r="Q1287" s="59">
        <f t="shared" si="759"/>
        <v>-5.2870354213924269E-2</v>
      </c>
      <c r="R1287" s="59">
        <f t="shared" si="759"/>
        <v>-2.8677642060541689E-2</v>
      </c>
      <c r="S1287" s="59">
        <f t="shared" si="759"/>
        <v>-8.6381179930159896E-3</v>
      </c>
      <c r="T1287" s="59">
        <f t="shared" si="759"/>
        <v>-4.5317220543806651E-3</v>
      </c>
    </row>
    <row r="1288" spans="1:20" ht="52" thickBot="1" x14ac:dyDescent="0.25">
      <c r="A1288" s="16" t="s">
        <v>22</v>
      </c>
      <c r="B1288" s="59">
        <f>B1280/B1284</f>
        <v>9.9184782608695649E-2</v>
      </c>
      <c r="C1288" s="59">
        <f>C1280/C1284</f>
        <v>0.10872941907424666</v>
      </c>
      <c r="D1288" s="59">
        <f>D1280/D1284</f>
        <v>0.11653543307086614</v>
      </c>
      <c r="E1288" s="59">
        <f>E1280/E1284</f>
        <v>0.12413571313716032</v>
      </c>
      <c r="F1288" s="59">
        <f>F1280/F1284</f>
        <v>0.12739818243015819</v>
      </c>
      <c r="G1288" s="59">
        <f t="shared" ref="G1288:M1288" si="760">G1280/G1284</f>
        <v>0.1354039434653638</v>
      </c>
      <c r="H1288" s="59">
        <f t="shared" si="760"/>
        <v>0.13471410869180386</v>
      </c>
      <c r="I1288" s="59">
        <f t="shared" si="760"/>
        <v>0.14243705201249771</v>
      </c>
      <c r="J1288" s="59">
        <f t="shared" si="760"/>
        <v>0.15426737160120846</v>
      </c>
      <c r="K1288" s="59">
        <f t="shared" si="760"/>
        <v>0.15799540933435349</v>
      </c>
      <c r="L1288" s="59">
        <f t="shared" si="760"/>
        <v>0.1606147934678194</v>
      </c>
      <c r="M1288" s="59">
        <f t="shared" si="760"/>
        <v>0.1622976098689283</v>
      </c>
      <c r="N1288" s="59">
        <f t="shared" ref="N1288:O1288" si="761">N1280/N1284</f>
        <v>0.15712383488681758</v>
      </c>
      <c r="O1288" s="59">
        <f t="shared" si="761"/>
        <v>0.15495867768595042</v>
      </c>
      <c r="P1288" s="59">
        <f t="shared" ref="P1288:Q1288" si="762">P1280/P1284</f>
        <v>0.16207090602138435</v>
      </c>
      <c r="Q1288" s="59">
        <f t="shared" si="762"/>
        <v>0.15493736182756079</v>
      </c>
      <c r="R1288" s="59">
        <f t="shared" ref="R1288:S1288" si="763">R1280/R1284</f>
        <v>0.16274831419719338</v>
      </c>
      <c r="S1288" s="59">
        <f t="shared" si="763"/>
        <v>0.15850945494994439</v>
      </c>
      <c r="T1288" s="59">
        <f t="shared" ref="T1288" si="764">T1280/T1284</f>
        <v>0.16084977238239756</v>
      </c>
    </row>
    <row r="1289" spans="1:20" ht="69" thickBot="1" x14ac:dyDescent="0.25">
      <c r="A1289" s="16" t="s">
        <v>23</v>
      </c>
      <c r="B1289" s="59"/>
      <c r="C1289" s="59">
        <f t="shared" ref="C1289:K1289" si="765">(C1288-B1288)</f>
        <v>9.5446364655510096E-3</v>
      </c>
      <c r="D1289" s="59">
        <f t="shared" si="765"/>
        <v>7.8060139966194819E-3</v>
      </c>
      <c r="E1289" s="59">
        <f t="shared" si="765"/>
        <v>7.6002800662941794E-3</v>
      </c>
      <c r="F1289" s="59">
        <f t="shared" si="765"/>
        <v>3.262469292997866E-3</v>
      </c>
      <c r="G1289" s="59">
        <f t="shared" si="765"/>
        <v>8.0057610352056163E-3</v>
      </c>
      <c r="H1289" s="59">
        <f t="shared" si="765"/>
        <v>-6.8983477355993861E-4</v>
      </c>
      <c r="I1289" s="59">
        <f t="shared" si="765"/>
        <v>7.7229433206938425E-3</v>
      </c>
      <c r="J1289" s="59">
        <f t="shared" si="765"/>
        <v>1.1830319588710753E-2</v>
      </c>
      <c r="K1289" s="59">
        <f t="shared" si="765"/>
        <v>3.7280377331450343E-3</v>
      </c>
      <c r="L1289" s="59">
        <f t="shared" ref="L1289:T1289" si="766">(L1288-K1288)</f>
        <v>2.6193841334659074E-3</v>
      </c>
      <c r="M1289" s="59">
        <f t="shared" si="766"/>
        <v>1.6828164011088997E-3</v>
      </c>
      <c r="N1289" s="59">
        <f t="shared" si="766"/>
        <v>-5.1737749821107182E-3</v>
      </c>
      <c r="O1289" s="59">
        <f t="shared" si="766"/>
        <v>-2.1651572008671571E-3</v>
      </c>
      <c r="P1289" s="59">
        <f t="shared" si="766"/>
        <v>7.1122283354339288E-3</v>
      </c>
      <c r="Q1289" s="59">
        <f t="shared" si="766"/>
        <v>-7.13354419382356E-3</v>
      </c>
      <c r="R1289" s="59">
        <f t="shared" si="766"/>
        <v>7.8109523696325844E-3</v>
      </c>
      <c r="S1289" s="59">
        <f t="shared" si="766"/>
        <v>-4.2388592472489828E-3</v>
      </c>
      <c r="T1289" s="59">
        <f t="shared" si="766"/>
        <v>2.340317432453165E-3</v>
      </c>
    </row>
    <row r="1290" spans="1:20" ht="69" thickBot="1" x14ac:dyDescent="0.25">
      <c r="A1290" s="16" t="s">
        <v>24</v>
      </c>
      <c r="B1290" s="59"/>
      <c r="C1290" s="59"/>
      <c r="D1290" s="59"/>
      <c r="E1290" s="59"/>
      <c r="F1290" s="59"/>
      <c r="G1290" s="59">
        <f>G1288-B1288</f>
        <v>3.6219160856668153E-2</v>
      </c>
      <c r="H1290" s="59">
        <f t="shared" ref="H1290:K1290" si="767">H1288-C1288</f>
        <v>2.5984689617557205E-2</v>
      </c>
      <c r="I1290" s="59">
        <f t="shared" si="767"/>
        <v>2.5901618941631566E-2</v>
      </c>
      <c r="J1290" s="59">
        <f t="shared" si="767"/>
        <v>3.0131658464048139E-2</v>
      </c>
      <c r="K1290" s="59">
        <f t="shared" si="767"/>
        <v>3.0597226904195307E-2</v>
      </c>
      <c r="L1290" s="59">
        <f t="shared" ref="L1290:T1290" si="768">L1288-G1288</f>
        <v>2.5210850002455598E-2</v>
      </c>
      <c r="M1290" s="59">
        <f t="shared" si="768"/>
        <v>2.7583501177124436E-2</v>
      </c>
      <c r="N1290" s="59">
        <f t="shared" si="768"/>
        <v>1.4686782874319876E-2</v>
      </c>
      <c r="O1290" s="59">
        <f t="shared" si="768"/>
        <v>6.9130608474196609E-4</v>
      </c>
      <c r="P1290" s="59">
        <f t="shared" si="768"/>
        <v>4.0754966870308607E-3</v>
      </c>
      <c r="Q1290" s="59">
        <f t="shared" si="768"/>
        <v>-5.6774316402586067E-3</v>
      </c>
      <c r="R1290" s="59">
        <f t="shared" si="768"/>
        <v>4.50704328265078E-4</v>
      </c>
      <c r="S1290" s="59">
        <f t="shared" si="768"/>
        <v>1.3856200631268134E-3</v>
      </c>
      <c r="T1290" s="59">
        <f t="shared" si="768"/>
        <v>5.8910946964471356E-3</v>
      </c>
    </row>
    <row r="1291" spans="1:20" ht="69" thickBot="1" x14ac:dyDescent="0.25">
      <c r="A1291" s="16" t="s">
        <v>25</v>
      </c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>
        <f t="shared" ref="L1291:T1291" si="769">L1288-B1288</f>
        <v>6.1430010859123751E-2</v>
      </c>
      <c r="M1291" s="59">
        <f t="shared" si="769"/>
        <v>5.3568190794681642E-2</v>
      </c>
      <c r="N1291" s="59">
        <f t="shared" si="769"/>
        <v>4.0588401815951441E-2</v>
      </c>
      <c r="O1291" s="59">
        <f t="shared" si="769"/>
        <v>3.0822964548790105E-2</v>
      </c>
      <c r="P1291" s="59">
        <f t="shared" si="769"/>
        <v>3.4672723591226168E-2</v>
      </c>
      <c r="Q1291" s="59">
        <f t="shared" si="769"/>
        <v>1.9533418362196991E-2</v>
      </c>
      <c r="R1291" s="59">
        <f t="shared" si="769"/>
        <v>2.8034205505389515E-2</v>
      </c>
      <c r="S1291" s="59">
        <f t="shared" si="769"/>
        <v>1.6072402937446689E-2</v>
      </c>
      <c r="T1291" s="59">
        <f t="shared" si="769"/>
        <v>6.5824007811891017E-3</v>
      </c>
    </row>
    <row r="1295" spans="1:20" ht="16" x14ac:dyDescent="0.2">
      <c r="A1295" s="40" t="s">
        <v>89</v>
      </c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2"/>
      <c r="N1295" s="42"/>
    </row>
    <row r="1296" spans="1:20" ht="17" thickBo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20" ht="18" thickBot="1" x14ac:dyDescent="0.25">
      <c r="A1297" s="10"/>
      <c r="B1297" s="10" t="s">
        <v>0</v>
      </c>
      <c r="C1297" s="10" t="s">
        <v>1</v>
      </c>
      <c r="D1297" s="10" t="s">
        <v>2</v>
      </c>
      <c r="E1297" s="10" t="s">
        <v>3</v>
      </c>
      <c r="F1297" s="10" t="s">
        <v>4</v>
      </c>
      <c r="G1297" s="10" t="s">
        <v>5</v>
      </c>
      <c r="H1297" s="10" t="s">
        <v>6</v>
      </c>
      <c r="I1297" s="10" t="s">
        <v>7</v>
      </c>
      <c r="J1297" s="10" t="s">
        <v>8</v>
      </c>
      <c r="K1297" s="10" t="s">
        <v>9</v>
      </c>
      <c r="L1297" s="10" t="s">
        <v>10</v>
      </c>
      <c r="M1297" s="10" t="s">
        <v>30</v>
      </c>
      <c r="N1297" s="10" t="s">
        <v>36</v>
      </c>
      <c r="O1297" s="10" t="s">
        <v>39</v>
      </c>
      <c r="P1297" s="10" t="s">
        <v>40</v>
      </c>
      <c r="Q1297" s="10" t="s">
        <v>41</v>
      </c>
      <c r="R1297" s="10" t="s">
        <v>42</v>
      </c>
      <c r="S1297" s="10" t="s">
        <v>43</v>
      </c>
      <c r="T1297" s="10" t="s">
        <v>46</v>
      </c>
    </row>
    <row r="1298" spans="1:20" ht="18" thickBot="1" x14ac:dyDescent="0.25">
      <c r="A1298" s="5" t="s">
        <v>11</v>
      </c>
      <c r="B1298" s="46">
        <v>97</v>
      </c>
      <c r="C1298" s="46">
        <v>94</v>
      </c>
      <c r="D1298" s="46">
        <v>101</v>
      </c>
      <c r="E1298" s="46">
        <v>94</v>
      </c>
      <c r="F1298" s="55">
        <v>101</v>
      </c>
      <c r="G1298" s="55">
        <v>100</v>
      </c>
      <c r="H1298" s="55">
        <v>109</v>
      </c>
      <c r="I1298" s="55">
        <v>75</v>
      </c>
      <c r="J1298" s="55">
        <v>113</v>
      </c>
      <c r="K1298" s="55">
        <v>95</v>
      </c>
      <c r="L1298" s="55">
        <v>116</v>
      </c>
      <c r="M1298" s="55">
        <v>128</v>
      </c>
      <c r="N1298" s="55">
        <v>101</v>
      </c>
      <c r="O1298" s="55">
        <v>113</v>
      </c>
      <c r="P1298" s="55">
        <v>105</v>
      </c>
      <c r="Q1298" s="55">
        <v>106</v>
      </c>
      <c r="R1298" s="55">
        <v>112</v>
      </c>
      <c r="S1298" s="55">
        <v>105</v>
      </c>
      <c r="T1298" s="103">
        <v>101</v>
      </c>
    </row>
    <row r="1299" spans="1:20" ht="17" thickBot="1" x14ac:dyDescent="0.25">
      <c r="A1299" s="5">
        <v>1</v>
      </c>
      <c r="B1299" s="46">
        <v>92</v>
      </c>
      <c r="C1299" s="46">
        <v>96</v>
      </c>
      <c r="D1299" s="46">
        <v>101</v>
      </c>
      <c r="E1299" s="46">
        <v>102</v>
      </c>
      <c r="F1299" s="55">
        <v>99</v>
      </c>
      <c r="G1299" s="55">
        <v>111</v>
      </c>
      <c r="H1299" s="55">
        <v>96</v>
      </c>
      <c r="I1299" s="55">
        <v>124</v>
      </c>
      <c r="J1299" s="55">
        <v>75</v>
      </c>
      <c r="K1299" s="55">
        <v>115</v>
      </c>
      <c r="L1299" s="55">
        <v>104</v>
      </c>
      <c r="M1299" s="55">
        <v>120</v>
      </c>
      <c r="N1299" s="55">
        <v>126</v>
      </c>
      <c r="O1299" s="55">
        <v>99</v>
      </c>
      <c r="P1299" s="55">
        <v>115</v>
      </c>
      <c r="Q1299" s="101">
        <v>113</v>
      </c>
      <c r="R1299" s="101">
        <v>101</v>
      </c>
      <c r="S1299" s="101">
        <v>104</v>
      </c>
      <c r="T1299" s="101">
        <v>109</v>
      </c>
    </row>
    <row r="1300" spans="1:20" ht="17" thickBot="1" x14ac:dyDescent="0.25">
      <c r="A1300" s="5">
        <v>2</v>
      </c>
      <c r="B1300" s="46">
        <v>79</v>
      </c>
      <c r="C1300" s="46">
        <v>82</v>
      </c>
      <c r="D1300" s="46">
        <v>95</v>
      </c>
      <c r="E1300" s="46">
        <v>93</v>
      </c>
      <c r="F1300" s="55">
        <v>100</v>
      </c>
      <c r="G1300" s="55">
        <v>92</v>
      </c>
      <c r="H1300" s="55">
        <v>108</v>
      </c>
      <c r="I1300" s="55">
        <v>92</v>
      </c>
      <c r="J1300" s="55">
        <v>111</v>
      </c>
      <c r="K1300" s="55">
        <v>74</v>
      </c>
      <c r="L1300" s="55">
        <v>108</v>
      </c>
      <c r="M1300" s="55">
        <v>95</v>
      </c>
      <c r="N1300" s="55">
        <v>118</v>
      </c>
      <c r="O1300" s="55">
        <v>121</v>
      </c>
      <c r="P1300" s="55">
        <v>101</v>
      </c>
      <c r="Q1300" s="101">
        <v>115</v>
      </c>
      <c r="R1300" s="101">
        <v>112</v>
      </c>
      <c r="S1300" s="101">
        <v>90</v>
      </c>
      <c r="T1300" s="101">
        <v>105</v>
      </c>
    </row>
    <row r="1301" spans="1:20" ht="17" thickBot="1" x14ac:dyDescent="0.25">
      <c r="A1301" s="5">
        <v>3</v>
      </c>
      <c r="B1301" s="46">
        <v>65</v>
      </c>
      <c r="C1301" s="46">
        <v>73</v>
      </c>
      <c r="D1301" s="46">
        <v>76</v>
      </c>
      <c r="E1301" s="46">
        <v>89</v>
      </c>
      <c r="F1301" s="55">
        <v>94</v>
      </c>
      <c r="G1301" s="55">
        <v>102</v>
      </c>
      <c r="H1301" s="55">
        <v>90</v>
      </c>
      <c r="I1301" s="55">
        <v>106</v>
      </c>
      <c r="J1301" s="55">
        <v>92</v>
      </c>
      <c r="K1301" s="55">
        <v>116</v>
      </c>
      <c r="L1301" s="55">
        <v>72</v>
      </c>
      <c r="M1301" s="55">
        <v>104</v>
      </c>
      <c r="N1301" s="55">
        <v>92</v>
      </c>
      <c r="O1301" s="55">
        <v>113</v>
      </c>
      <c r="P1301" s="55">
        <v>117</v>
      </c>
      <c r="Q1301" s="101">
        <v>101</v>
      </c>
      <c r="R1301" s="101">
        <v>115</v>
      </c>
      <c r="S1301" s="101">
        <v>102</v>
      </c>
      <c r="T1301" s="101">
        <v>97</v>
      </c>
    </row>
    <row r="1302" spans="1:20" ht="17" thickBot="1" x14ac:dyDescent="0.25">
      <c r="A1302" s="5">
        <v>4</v>
      </c>
      <c r="B1302" s="46">
        <v>66</v>
      </c>
      <c r="C1302" s="46">
        <v>62</v>
      </c>
      <c r="D1302" s="46">
        <v>65</v>
      </c>
      <c r="E1302" s="46">
        <v>33</v>
      </c>
      <c r="F1302" s="55">
        <v>96</v>
      </c>
      <c r="G1302" s="55">
        <v>88</v>
      </c>
      <c r="H1302" s="55">
        <v>101</v>
      </c>
      <c r="I1302" s="55">
        <v>86</v>
      </c>
      <c r="J1302" s="55">
        <v>103</v>
      </c>
      <c r="K1302" s="55">
        <v>88</v>
      </c>
      <c r="L1302" s="55">
        <v>112</v>
      </c>
      <c r="M1302" s="55">
        <v>70</v>
      </c>
      <c r="N1302" s="55">
        <v>103</v>
      </c>
      <c r="O1302" s="55">
        <v>93</v>
      </c>
      <c r="P1302" s="55">
        <v>112</v>
      </c>
      <c r="Q1302" s="101">
        <v>114</v>
      </c>
      <c r="R1302" s="101">
        <v>94</v>
      </c>
      <c r="S1302" s="101">
        <v>111</v>
      </c>
      <c r="T1302" s="101">
        <v>101</v>
      </c>
    </row>
    <row r="1303" spans="1:20" ht="17" thickBot="1" x14ac:dyDescent="0.25">
      <c r="A1303" s="5">
        <v>5</v>
      </c>
      <c r="B1303" s="46">
        <v>58</v>
      </c>
      <c r="C1303" s="46">
        <v>64</v>
      </c>
      <c r="D1303" s="46">
        <v>60</v>
      </c>
      <c r="E1303" s="46">
        <v>53</v>
      </c>
      <c r="F1303" s="55">
        <v>71</v>
      </c>
      <c r="G1303" s="55">
        <v>86</v>
      </c>
      <c r="H1303" s="55">
        <v>85</v>
      </c>
      <c r="I1303" s="55">
        <v>96</v>
      </c>
      <c r="J1303" s="55">
        <v>80</v>
      </c>
      <c r="K1303" s="55">
        <v>105</v>
      </c>
      <c r="L1303" s="55">
        <v>86</v>
      </c>
      <c r="M1303" s="55">
        <v>107</v>
      </c>
      <c r="N1303" s="55">
        <v>72</v>
      </c>
      <c r="O1303" s="55">
        <v>101</v>
      </c>
      <c r="P1303" s="55">
        <v>92</v>
      </c>
      <c r="Q1303" s="101">
        <v>109</v>
      </c>
      <c r="R1303" s="101">
        <v>112</v>
      </c>
      <c r="S1303" s="101">
        <v>86</v>
      </c>
      <c r="T1303" s="101">
        <v>110</v>
      </c>
    </row>
    <row r="1304" spans="1:20" ht="17" thickBot="1" x14ac:dyDescent="0.25">
      <c r="A1304" s="5">
        <v>6</v>
      </c>
      <c r="B1304" s="46">
        <v>59</v>
      </c>
      <c r="C1304" s="46">
        <v>54</v>
      </c>
      <c r="D1304" s="46">
        <v>66</v>
      </c>
      <c r="E1304" s="46">
        <v>35</v>
      </c>
      <c r="F1304" s="55">
        <v>61</v>
      </c>
      <c r="G1304" s="55">
        <v>67</v>
      </c>
      <c r="H1304" s="55">
        <v>88</v>
      </c>
      <c r="I1304" s="55">
        <v>85</v>
      </c>
      <c r="J1304" s="55">
        <v>95</v>
      </c>
      <c r="K1304" s="55">
        <v>76</v>
      </c>
      <c r="L1304" s="55">
        <v>102</v>
      </c>
      <c r="M1304" s="55">
        <v>84</v>
      </c>
      <c r="N1304" s="55">
        <v>105</v>
      </c>
      <c r="O1304" s="55">
        <v>72</v>
      </c>
      <c r="P1304" s="55">
        <v>101</v>
      </c>
      <c r="Q1304" s="101">
        <v>87</v>
      </c>
      <c r="R1304" s="101">
        <v>102</v>
      </c>
      <c r="S1304" s="101">
        <v>101</v>
      </c>
      <c r="T1304" s="101">
        <v>88</v>
      </c>
    </row>
    <row r="1305" spans="1:20" ht="17" thickBot="1" x14ac:dyDescent="0.25">
      <c r="A1305" s="5">
        <v>7</v>
      </c>
      <c r="B1305" s="46">
        <v>52</v>
      </c>
      <c r="C1305" s="46">
        <v>52</v>
      </c>
      <c r="D1305" s="46">
        <v>55</v>
      </c>
      <c r="E1305" s="46">
        <v>44</v>
      </c>
      <c r="F1305" s="55">
        <v>62</v>
      </c>
      <c r="G1305" s="55">
        <v>57</v>
      </c>
      <c r="H1305" s="55">
        <v>63</v>
      </c>
      <c r="I1305" s="55">
        <v>88</v>
      </c>
      <c r="J1305" s="55">
        <v>86</v>
      </c>
      <c r="K1305" s="55">
        <v>97</v>
      </c>
      <c r="L1305" s="55">
        <v>76</v>
      </c>
      <c r="M1305" s="55">
        <v>100</v>
      </c>
      <c r="N1305" s="55">
        <v>85</v>
      </c>
      <c r="O1305" s="55">
        <v>102</v>
      </c>
      <c r="P1305" s="55">
        <v>68</v>
      </c>
      <c r="Q1305" s="101">
        <v>102</v>
      </c>
      <c r="R1305" s="101">
        <v>84</v>
      </c>
      <c r="S1305" s="101">
        <v>100</v>
      </c>
      <c r="T1305" s="101">
        <v>97</v>
      </c>
    </row>
    <row r="1306" spans="1:20" ht="17" thickBot="1" x14ac:dyDescent="0.25">
      <c r="A1306" s="5">
        <v>8</v>
      </c>
      <c r="B1306" s="46">
        <v>50</v>
      </c>
      <c r="C1306" s="46">
        <v>49</v>
      </c>
      <c r="D1306" s="46">
        <v>48</v>
      </c>
      <c r="E1306" s="46">
        <v>51</v>
      </c>
      <c r="F1306" s="55">
        <v>63</v>
      </c>
      <c r="G1306" s="55">
        <v>61</v>
      </c>
      <c r="H1306" s="55">
        <v>59</v>
      </c>
      <c r="I1306" s="55">
        <v>66</v>
      </c>
      <c r="J1306" s="55">
        <v>88</v>
      </c>
      <c r="K1306" s="55">
        <v>77</v>
      </c>
      <c r="L1306" s="55">
        <v>92</v>
      </c>
      <c r="M1306" s="55">
        <v>74</v>
      </c>
      <c r="N1306" s="55">
        <v>95</v>
      </c>
      <c r="O1306" s="55">
        <v>90</v>
      </c>
      <c r="P1306" s="55">
        <v>101</v>
      </c>
      <c r="Q1306" s="101">
        <v>63</v>
      </c>
      <c r="R1306" s="101">
        <v>108</v>
      </c>
      <c r="S1306" s="101">
        <v>87</v>
      </c>
      <c r="T1306" s="101">
        <v>99</v>
      </c>
    </row>
    <row r="1307" spans="1:20" ht="17" thickBot="1" x14ac:dyDescent="0.25">
      <c r="A1307" s="5">
        <v>9</v>
      </c>
      <c r="B1307" s="46">
        <v>51</v>
      </c>
      <c r="C1307" s="46">
        <v>46</v>
      </c>
      <c r="D1307" s="46">
        <v>50</v>
      </c>
      <c r="E1307" s="46">
        <v>44</v>
      </c>
      <c r="F1307" s="55">
        <v>49</v>
      </c>
      <c r="G1307" s="55">
        <v>62</v>
      </c>
      <c r="H1307" s="55">
        <v>60</v>
      </c>
      <c r="I1307" s="55">
        <v>52</v>
      </c>
      <c r="J1307" s="55">
        <v>63</v>
      </c>
      <c r="K1307" s="55">
        <v>86</v>
      </c>
      <c r="L1307" s="55">
        <v>75</v>
      </c>
      <c r="M1307" s="55">
        <v>84</v>
      </c>
      <c r="N1307" s="55">
        <v>76</v>
      </c>
      <c r="O1307" s="55">
        <v>97</v>
      </c>
      <c r="P1307" s="55">
        <v>83</v>
      </c>
      <c r="Q1307" s="101">
        <v>93</v>
      </c>
      <c r="R1307" s="101">
        <v>63</v>
      </c>
      <c r="S1307" s="101">
        <v>105</v>
      </c>
      <c r="T1307" s="101">
        <v>80</v>
      </c>
    </row>
    <row r="1308" spans="1:20" ht="17" thickBot="1" x14ac:dyDescent="0.25">
      <c r="A1308" s="5">
        <v>10</v>
      </c>
      <c r="B1308" s="46">
        <v>46</v>
      </c>
      <c r="C1308" s="46">
        <v>46</v>
      </c>
      <c r="D1308" s="46">
        <v>44</v>
      </c>
      <c r="E1308" s="46">
        <v>51</v>
      </c>
      <c r="F1308" s="55">
        <v>41</v>
      </c>
      <c r="G1308" s="55">
        <v>49</v>
      </c>
      <c r="H1308" s="55">
        <v>57</v>
      </c>
      <c r="I1308" s="55">
        <v>60</v>
      </c>
      <c r="J1308" s="55">
        <v>46</v>
      </c>
      <c r="K1308" s="55">
        <v>63</v>
      </c>
      <c r="L1308" s="55">
        <v>87</v>
      </c>
      <c r="M1308" s="55">
        <v>72</v>
      </c>
      <c r="N1308" s="55">
        <v>85</v>
      </c>
      <c r="O1308" s="55">
        <v>73</v>
      </c>
      <c r="P1308" s="55">
        <v>91</v>
      </c>
      <c r="Q1308" s="101">
        <v>81</v>
      </c>
      <c r="R1308" s="101">
        <v>89</v>
      </c>
      <c r="S1308" s="101">
        <v>61</v>
      </c>
      <c r="T1308" s="101">
        <v>102</v>
      </c>
    </row>
    <row r="1309" spans="1:20" ht="17" thickBot="1" x14ac:dyDescent="0.25">
      <c r="A1309" s="5">
        <v>11</v>
      </c>
      <c r="B1309" s="46">
        <v>47</v>
      </c>
      <c r="C1309" s="46">
        <v>42</v>
      </c>
      <c r="D1309" s="46">
        <v>47</v>
      </c>
      <c r="E1309" s="46">
        <v>44</v>
      </c>
      <c r="F1309" s="55">
        <v>50</v>
      </c>
      <c r="G1309" s="55">
        <v>36</v>
      </c>
      <c r="H1309" s="55">
        <v>46</v>
      </c>
      <c r="I1309" s="55">
        <v>56</v>
      </c>
      <c r="J1309" s="55">
        <v>53</v>
      </c>
      <c r="K1309" s="55">
        <v>49</v>
      </c>
      <c r="L1309" s="55">
        <v>56</v>
      </c>
      <c r="M1309" s="55">
        <v>79</v>
      </c>
      <c r="N1309" s="55">
        <v>74</v>
      </c>
      <c r="O1309" s="55">
        <v>73</v>
      </c>
      <c r="P1309" s="55">
        <v>68</v>
      </c>
      <c r="Q1309" s="101">
        <v>87</v>
      </c>
      <c r="R1309" s="101">
        <v>68</v>
      </c>
      <c r="S1309" s="101">
        <v>83</v>
      </c>
      <c r="T1309" s="101">
        <v>57</v>
      </c>
    </row>
    <row r="1310" spans="1:20" ht="17" thickBot="1" x14ac:dyDescent="0.25">
      <c r="A1310" s="5">
        <v>12</v>
      </c>
      <c r="B1310" s="46">
        <v>37</v>
      </c>
      <c r="C1310" s="46">
        <v>42</v>
      </c>
      <c r="D1310" s="46">
        <v>38</v>
      </c>
      <c r="E1310" s="46">
        <v>43</v>
      </c>
      <c r="F1310" s="55">
        <v>42</v>
      </c>
      <c r="G1310" s="55">
        <v>40</v>
      </c>
      <c r="H1310" s="55">
        <v>31</v>
      </c>
      <c r="I1310" s="55">
        <v>45</v>
      </c>
      <c r="J1310" s="55">
        <v>51</v>
      </c>
      <c r="K1310" s="55">
        <v>52</v>
      </c>
      <c r="L1310" s="55">
        <v>46</v>
      </c>
      <c r="M1310" s="55">
        <v>55</v>
      </c>
      <c r="N1310" s="55">
        <v>75</v>
      </c>
      <c r="O1310" s="55">
        <v>65</v>
      </c>
      <c r="P1310" s="55">
        <v>66</v>
      </c>
      <c r="Q1310" s="101">
        <v>67</v>
      </c>
      <c r="R1310" s="101">
        <v>80</v>
      </c>
      <c r="S1310" s="101">
        <v>71</v>
      </c>
      <c r="T1310" s="101">
        <v>81</v>
      </c>
    </row>
    <row r="1311" spans="1:20" ht="18" thickBot="1" x14ac:dyDescent="0.25">
      <c r="A1311" s="5" t="s">
        <v>13</v>
      </c>
      <c r="B1311" s="46"/>
      <c r="C1311" s="46"/>
      <c r="D1311" s="46"/>
      <c r="E1311" s="46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103"/>
    </row>
    <row r="1312" spans="1:20" ht="35" thickBot="1" x14ac:dyDescent="0.25">
      <c r="A1312" s="16" t="s">
        <v>14</v>
      </c>
      <c r="B1312" s="58">
        <f>SUM(B1298:B1310)</f>
        <v>799</v>
      </c>
      <c r="C1312" s="58">
        <f>SUM(C1298:C1310)</f>
        <v>802</v>
      </c>
      <c r="D1312" s="58">
        <f>SUM(D1298:D1310)</f>
        <v>846</v>
      </c>
      <c r="E1312" s="58">
        <f>SUM(E1298:E1310)</f>
        <v>776</v>
      </c>
      <c r="F1312" s="58">
        <f t="shared" ref="F1312:K1312" si="770">SUM(F1298:F1310)</f>
        <v>929</v>
      </c>
      <c r="G1312" s="58">
        <f t="shared" si="770"/>
        <v>951</v>
      </c>
      <c r="H1312" s="58">
        <f t="shared" si="770"/>
        <v>993</v>
      </c>
      <c r="I1312" s="58">
        <f t="shared" si="770"/>
        <v>1031</v>
      </c>
      <c r="J1312" s="58">
        <f t="shared" si="770"/>
        <v>1056</v>
      </c>
      <c r="K1312" s="58">
        <f t="shared" si="770"/>
        <v>1093</v>
      </c>
      <c r="L1312" s="58">
        <f t="shared" ref="L1312:Q1312" si="771">SUM(L1298:L1310)</f>
        <v>1132</v>
      </c>
      <c r="M1312" s="58">
        <f t="shared" si="771"/>
        <v>1172</v>
      </c>
      <c r="N1312" s="58">
        <f t="shared" si="771"/>
        <v>1207</v>
      </c>
      <c r="O1312" s="58">
        <f t="shared" si="771"/>
        <v>1212</v>
      </c>
      <c r="P1312" s="58">
        <f t="shared" si="771"/>
        <v>1220</v>
      </c>
      <c r="Q1312" s="58">
        <f t="shared" si="771"/>
        <v>1238</v>
      </c>
      <c r="R1312" s="58">
        <f t="shared" ref="R1312:S1312" si="772">SUM(R1298:R1310)</f>
        <v>1240</v>
      </c>
      <c r="S1312" s="58">
        <f t="shared" si="772"/>
        <v>1206</v>
      </c>
      <c r="T1312" s="105">
        <f t="shared" ref="T1312" si="773">SUM(T1298:T1310)</f>
        <v>1227</v>
      </c>
    </row>
    <row r="1313" spans="1:20" ht="52" thickBot="1" x14ac:dyDescent="0.25">
      <c r="A1313" s="16" t="s">
        <v>28</v>
      </c>
      <c r="B1313" s="48"/>
      <c r="C1313" s="59">
        <f>((C1312-B1312)/B1312)</f>
        <v>3.7546933667083854E-3</v>
      </c>
      <c r="D1313" s="59">
        <f>((D1312-C1312)/C1312)</f>
        <v>5.4862842892768077E-2</v>
      </c>
      <c r="E1313" s="59">
        <f>((E1312-D1312)/D1312)</f>
        <v>-8.2742316784869971E-2</v>
      </c>
      <c r="F1313" s="59">
        <f>((F1312-E1312)/E1312)</f>
        <v>0.19716494845360824</v>
      </c>
      <c r="G1313" s="59">
        <f t="shared" ref="G1313:T1313" si="774">((G1312-F1312)/F1312)</f>
        <v>2.3681377825618945E-2</v>
      </c>
      <c r="H1313" s="59">
        <f t="shared" si="774"/>
        <v>4.4164037854889593E-2</v>
      </c>
      <c r="I1313" s="59">
        <f t="shared" si="774"/>
        <v>3.8267875125881166E-2</v>
      </c>
      <c r="J1313" s="59">
        <f t="shared" si="774"/>
        <v>2.4248302618816681E-2</v>
      </c>
      <c r="K1313" s="59">
        <f t="shared" si="774"/>
        <v>3.5037878787878785E-2</v>
      </c>
      <c r="L1313" s="59">
        <f t="shared" si="774"/>
        <v>3.5681610247026534E-2</v>
      </c>
      <c r="M1313" s="59">
        <f t="shared" si="774"/>
        <v>3.5335689045936397E-2</v>
      </c>
      <c r="N1313" s="59">
        <f t="shared" si="774"/>
        <v>2.9863481228668942E-2</v>
      </c>
      <c r="O1313" s="59">
        <f t="shared" si="774"/>
        <v>4.1425020712510356E-3</v>
      </c>
      <c r="P1313" s="59">
        <f t="shared" si="774"/>
        <v>6.6006600660066007E-3</v>
      </c>
      <c r="Q1313" s="59">
        <f t="shared" si="774"/>
        <v>1.4754098360655738E-2</v>
      </c>
      <c r="R1313" s="59">
        <f t="shared" si="774"/>
        <v>1.6155088852988692E-3</v>
      </c>
      <c r="S1313" s="59">
        <f t="shared" si="774"/>
        <v>-2.7419354838709678E-2</v>
      </c>
      <c r="T1313" s="59">
        <f t="shared" si="774"/>
        <v>1.7412935323383085E-2</v>
      </c>
    </row>
    <row r="1314" spans="1:20" ht="69" thickBot="1" x14ac:dyDescent="0.25">
      <c r="A1314" s="16" t="s">
        <v>16</v>
      </c>
      <c r="B1314" s="59"/>
      <c r="C1314" s="59"/>
      <c r="D1314" s="59"/>
      <c r="E1314" s="59"/>
      <c r="F1314" s="59"/>
      <c r="G1314" s="59">
        <f t="shared" ref="G1314:T1314" si="775">(G1312-B1312)/B1312</f>
        <v>0.1902377972465582</v>
      </c>
      <c r="H1314" s="59">
        <f t="shared" si="775"/>
        <v>0.23815461346633415</v>
      </c>
      <c r="I1314" s="59">
        <f t="shared" si="775"/>
        <v>0.21867612293144209</v>
      </c>
      <c r="J1314" s="59">
        <f t="shared" si="775"/>
        <v>0.36082474226804123</v>
      </c>
      <c r="K1314" s="59">
        <f t="shared" si="775"/>
        <v>0.17653390742734124</v>
      </c>
      <c r="L1314" s="59">
        <f t="shared" si="775"/>
        <v>0.19032597266035753</v>
      </c>
      <c r="M1314" s="59">
        <f t="shared" si="775"/>
        <v>0.18026183282980865</v>
      </c>
      <c r="N1314" s="59">
        <f t="shared" si="775"/>
        <v>0.17070805043646944</v>
      </c>
      <c r="O1314" s="59">
        <f t="shared" si="775"/>
        <v>0.14772727272727273</v>
      </c>
      <c r="P1314" s="59">
        <f t="shared" si="775"/>
        <v>0.1161939615736505</v>
      </c>
      <c r="Q1314" s="59">
        <f t="shared" si="775"/>
        <v>9.3639575971731448E-2</v>
      </c>
      <c r="R1314" s="59">
        <f t="shared" si="775"/>
        <v>5.8020477815699661E-2</v>
      </c>
      <c r="S1314" s="59">
        <f t="shared" si="775"/>
        <v>-8.2850041425020708E-4</v>
      </c>
      <c r="T1314" s="59">
        <f t="shared" si="775"/>
        <v>1.2376237623762377E-2</v>
      </c>
    </row>
    <row r="1315" spans="1:20" ht="86" thickBot="1" x14ac:dyDescent="0.25">
      <c r="A1315" s="16" t="s">
        <v>17</v>
      </c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>
        <f t="shared" ref="L1315:T1315" si="776">(L1312-B1312)/B1312</f>
        <v>0.41677096370463079</v>
      </c>
      <c r="M1315" s="59">
        <f t="shared" si="776"/>
        <v>0.46134663341645887</v>
      </c>
      <c r="N1315" s="59">
        <f t="shared" si="776"/>
        <v>0.42671394799054374</v>
      </c>
      <c r="O1315" s="59">
        <f t="shared" si="776"/>
        <v>0.56185567010309279</v>
      </c>
      <c r="P1315" s="59">
        <f t="shared" si="776"/>
        <v>0.31324004305705061</v>
      </c>
      <c r="Q1315" s="59">
        <f t="shared" si="776"/>
        <v>0.30178759200841221</v>
      </c>
      <c r="R1315" s="59">
        <f t="shared" si="776"/>
        <v>0.24874118831822759</v>
      </c>
      <c r="S1315" s="59">
        <f t="shared" si="776"/>
        <v>0.16973811833171679</v>
      </c>
      <c r="T1315" s="59">
        <f t="shared" si="776"/>
        <v>0.16193181818181818</v>
      </c>
    </row>
    <row r="1316" spans="1:20" ht="35" thickBot="1" x14ac:dyDescent="0.25">
      <c r="A1316" s="16" t="s">
        <v>18</v>
      </c>
      <c r="B1316" s="60">
        <v>16032</v>
      </c>
      <c r="C1316" s="60">
        <v>15823</v>
      </c>
      <c r="D1316" s="60">
        <v>15509</v>
      </c>
      <c r="E1316" s="60">
        <v>15069</v>
      </c>
      <c r="F1316" s="60">
        <v>15218</v>
      </c>
      <c r="G1316" s="29">
        <v>14956</v>
      </c>
      <c r="H1316" s="29">
        <v>15087</v>
      </c>
      <c r="I1316" s="29">
        <v>15121</v>
      </c>
      <c r="J1316" s="29">
        <v>15004</v>
      </c>
      <c r="K1316" s="29">
        <v>14792</v>
      </c>
      <c r="L1316" s="29">
        <v>14459</v>
      </c>
      <c r="M1316" s="29">
        <v>14504</v>
      </c>
      <c r="N1316" s="29">
        <v>14408</v>
      </c>
      <c r="O1316" s="29">
        <v>14410</v>
      </c>
      <c r="P1316" s="29">
        <v>14665</v>
      </c>
      <c r="Q1316" s="29">
        <v>15027</v>
      </c>
      <c r="R1316" s="29">
        <v>15338</v>
      </c>
      <c r="S1316" s="29">
        <v>15152</v>
      </c>
      <c r="T1316" s="29">
        <v>14871</v>
      </c>
    </row>
    <row r="1317" spans="1:20" ht="69" thickBot="1" x14ac:dyDescent="0.25">
      <c r="A1317" s="16" t="s">
        <v>19</v>
      </c>
      <c r="B1317" s="59"/>
      <c r="C1317" s="59">
        <f t="shared" ref="C1317:T1317" si="777">(C1316-B1316)/B1316</f>
        <v>-1.3036427145708582E-2</v>
      </c>
      <c r="D1317" s="59">
        <f t="shared" si="777"/>
        <v>-1.9844530114390444E-2</v>
      </c>
      <c r="E1317" s="59">
        <f t="shared" si="777"/>
        <v>-2.8370623508930298E-2</v>
      </c>
      <c r="F1317" s="59">
        <f t="shared" si="777"/>
        <v>9.8878492268896414E-3</v>
      </c>
      <c r="G1317" s="59">
        <f t="shared" si="777"/>
        <v>-1.7216454198974898E-2</v>
      </c>
      <c r="H1317" s="59">
        <f t="shared" si="777"/>
        <v>8.7590264776678251E-3</v>
      </c>
      <c r="I1317" s="59">
        <f t="shared" si="777"/>
        <v>2.2535958109630807E-3</v>
      </c>
      <c r="J1317" s="59">
        <f t="shared" si="777"/>
        <v>-7.7375834931552147E-3</v>
      </c>
      <c r="K1317" s="59">
        <f t="shared" si="777"/>
        <v>-1.4129565449213543E-2</v>
      </c>
      <c r="L1317" s="59">
        <f t="shared" si="777"/>
        <v>-2.2512168739859385E-2</v>
      </c>
      <c r="M1317" s="59">
        <f t="shared" si="777"/>
        <v>3.1122484265855175E-3</v>
      </c>
      <c r="N1317" s="59">
        <f t="shared" si="777"/>
        <v>-6.6188637617209042E-3</v>
      </c>
      <c r="O1317" s="59">
        <f t="shared" si="777"/>
        <v>1.3881177123820101E-4</v>
      </c>
      <c r="P1317" s="59">
        <f t="shared" si="777"/>
        <v>1.7696044413601664E-2</v>
      </c>
      <c r="Q1317" s="59">
        <f t="shared" si="777"/>
        <v>2.4684623252642347E-2</v>
      </c>
      <c r="R1317" s="59">
        <f t="shared" si="777"/>
        <v>2.0696080388633794E-2</v>
      </c>
      <c r="S1317" s="59">
        <f t="shared" si="777"/>
        <v>-1.2126744034424305E-2</v>
      </c>
      <c r="T1317" s="59">
        <f t="shared" si="777"/>
        <v>-1.8545406546990495E-2</v>
      </c>
    </row>
    <row r="1318" spans="1:20" ht="69" thickBot="1" x14ac:dyDescent="0.25">
      <c r="A1318" s="16" t="s">
        <v>20</v>
      </c>
      <c r="B1318" s="59"/>
      <c r="C1318" s="59"/>
      <c r="D1318" s="59"/>
      <c r="E1318" s="59"/>
      <c r="F1318" s="59"/>
      <c r="G1318" s="59">
        <f t="shared" ref="G1318:T1318" si="778">(G1316-B1316)/B1316</f>
        <v>-6.7115768463073849E-2</v>
      </c>
      <c r="H1318" s="59">
        <f t="shared" si="778"/>
        <v>-4.6514567401883332E-2</v>
      </c>
      <c r="I1318" s="59">
        <f t="shared" si="778"/>
        <v>-2.5017731639693081E-2</v>
      </c>
      <c r="J1318" s="59">
        <f t="shared" si="778"/>
        <v>-4.3134912734753466E-3</v>
      </c>
      <c r="K1318" s="59">
        <f t="shared" si="778"/>
        <v>-2.7993165987646208E-2</v>
      </c>
      <c r="L1318" s="59">
        <f t="shared" si="778"/>
        <v>-3.3230810377106179E-2</v>
      </c>
      <c r="M1318" s="59">
        <f t="shared" si="778"/>
        <v>-3.8642539935043414E-2</v>
      </c>
      <c r="N1318" s="59">
        <f t="shared" si="778"/>
        <v>-4.7152966073672378E-2</v>
      </c>
      <c r="O1318" s="59">
        <f t="shared" si="778"/>
        <v>-3.9589442815249266E-2</v>
      </c>
      <c r="P1318" s="59">
        <f t="shared" si="778"/>
        <v>-8.5857220118983231E-3</v>
      </c>
      <c r="Q1318" s="59">
        <f t="shared" si="778"/>
        <v>3.9283491251123868E-2</v>
      </c>
      <c r="R1318" s="59">
        <f t="shared" si="778"/>
        <v>5.7501378929950359E-2</v>
      </c>
      <c r="S1318" s="59">
        <f t="shared" si="778"/>
        <v>5.1637978900610775E-2</v>
      </c>
      <c r="T1318" s="59">
        <f t="shared" si="778"/>
        <v>3.1991672449687716E-2</v>
      </c>
    </row>
    <row r="1319" spans="1:20" ht="86" thickBot="1" x14ac:dyDescent="0.25">
      <c r="A1319" s="16" t="s">
        <v>21</v>
      </c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>
        <f t="shared" ref="L1319:T1319" si="779">(L1316-B1316)/B1316</f>
        <v>-9.8116267465069865E-2</v>
      </c>
      <c r="M1319" s="59">
        <f t="shared" si="779"/>
        <v>-8.3359666308538208E-2</v>
      </c>
      <c r="N1319" s="59">
        <f t="shared" si="779"/>
        <v>-7.0991037462118767E-2</v>
      </c>
      <c r="O1319" s="59">
        <f t="shared" si="779"/>
        <v>-4.3732165372619286E-2</v>
      </c>
      <c r="P1319" s="59">
        <f t="shared" si="779"/>
        <v>-3.6338546458141677E-2</v>
      </c>
      <c r="Q1319" s="59">
        <f t="shared" si="779"/>
        <v>4.747258625300883E-3</v>
      </c>
      <c r="R1319" s="59">
        <f t="shared" si="779"/>
        <v>1.6636839663286274E-2</v>
      </c>
      <c r="S1319" s="59">
        <f t="shared" si="779"/>
        <v>2.050128959724886E-3</v>
      </c>
      <c r="T1319" s="59">
        <f t="shared" si="779"/>
        <v>-8.8643028525726471E-3</v>
      </c>
    </row>
    <row r="1320" spans="1:20" ht="52" thickBot="1" x14ac:dyDescent="0.25">
      <c r="A1320" s="16" t="s">
        <v>22</v>
      </c>
      <c r="B1320" s="59">
        <f>B1312/B1316</f>
        <v>4.9837824351297404E-2</v>
      </c>
      <c r="C1320" s="59">
        <f>C1312/C1316</f>
        <v>5.0685710674334826E-2</v>
      </c>
      <c r="D1320" s="59">
        <f>D1312/D1316</f>
        <v>5.4548971564897804E-2</v>
      </c>
      <c r="E1320" s="59">
        <f>E1312/E1316</f>
        <v>5.1496449664874912E-2</v>
      </c>
      <c r="F1320" s="59">
        <f>F1312/F1316</f>
        <v>6.1046129583388092E-2</v>
      </c>
      <c r="G1320" s="59">
        <f t="shared" ref="G1320:M1320" si="780">G1312/G1316</f>
        <v>6.3586520460016047E-2</v>
      </c>
      <c r="H1320" s="59">
        <f t="shared" si="780"/>
        <v>6.5818254126068801E-2</v>
      </c>
      <c r="I1320" s="59">
        <f t="shared" si="780"/>
        <v>6.8183321208914752E-2</v>
      </c>
      <c r="J1320" s="59">
        <f t="shared" si="780"/>
        <v>7.0381231671554259E-2</v>
      </c>
      <c r="K1320" s="59">
        <f t="shared" si="780"/>
        <v>7.3891292590589505E-2</v>
      </c>
      <c r="L1320" s="59">
        <f t="shared" si="780"/>
        <v>7.829033819766236E-2</v>
      </c>
      <c r="M1320" s="59">
        <f t="shared" si="780"/>
        <v>8.080529509100938E-2</v>
      </c>
      <c r="N1320" s="59">
        <f t="shared" ref="N1320:O1320" si="781">N1312/N1316</f>
        <v>8.3772903942254298E-2</v>
      </c>
      <c r="O1320" s="59">
        <f t="shared" si="781"/>
        <v>8.4108258154059687E-2</v>
      </c>
      <c r="P1320" s="59">
        <f t="shared" ref="P1320:Q1320" si="782">P1312/P1316</f>
        <v>8.3191271735424482E-2</v>
      </c>
      <c r="Q1320" s="59">
        <f t="shared" si="782"/>
        <v>8.2385040260863782E-2</v>
      </c>
      <c r="R1320" s="59">
        <f t="shared" ref="R1320:S1320" si="783">R1312/R1316</f>
        <v>8.0844960229495375E-2</v>
      </c>
      <c r="S1320" s="59">
        <f t="shared" si="783"/>
        <v>7.9593453009503698E-2</v>
      </c>
      <c r="T1320" s="59">
        <f t="shared" ref="T1320" si="784">T1312/T1316</f>
        <v>8.2509582408714949E-2</v>
      </c>
    </row>
    <row r="1321" spans="1:20" ht="69" thickBot="1" x14ac:dyDescent="0.25">
      <c r="A1321" s="16" t="s">
        <v>23</v>
      </c>
      <c r="B1321" s="59"/>
      <c r="C1321" s="59">
        <f t="shared" ref="C1321:K1321" si="785">(C1320-B1320)</f>
        <v>8.4788632303742228E-4</v>
      </c>
      <c r="D1321" s="59">
        <f t="shared" si="785"/>
        <v>3.8632608905629778E-3</v>
      </c>
      <c r="E1321" s="59">
        <f t="shared" si="785"/>
        <v>-3.052521900022892E-3</v>
      </c>
      <c r="F1321" s="59">
        <f t="shared" si="785"/>
        <v>9.5496799185131806E-3</v>
      </c>
      <c r="G1321" s="59">
        <f t="shared" si="785"/>
        <v>2.5403908766279543E-3</v>
      </c>
      <c r="H1321" s="59">
        <f t="shared" si="785"/>
        <v>2.2317336660527543E-3</v>
      </c>
      <c r="I1321" s="59">
        <f t="shared" si="785"/>
        <v>2.3650670828459508E-3</v>
      </c>
      <c r="J1321" s="59">
        <f t="shared" si="785"/>
        <v>2.1979104626395074E-3</v>
      </c>
      <c r="K1321" s="59">
        <f t="shared" si="785"/>
        <v>3.5100609190352461E-3</v>
      </c>
      <c r="L1321" s="59">
        <f t="shared" ref="L1321:T1321" si="786">(L1320-K1320)</f>
        <v>4.3990456070728545E-3</v>
      </c>
      <c r="M1321" s="59">
        <f t="shared" si="786"/>
        <v>2.5149568933470201E-3</v>
      </c>
      <c r="N1321" s="59">
        <f t="shared" si="786"/>
        <v>2.9676088512449184E-3</v>
      </c>
      <c r="O1321" s="59">
        <f t="shared" si="786"/>
        <v>3.3535421180538871E-4</v>
      </c>
      <c r="P1321" s="59">
        <f t="shared" si="786"/>
        <v>-9.1698641863520447E-4</v>
      </c>
      <c r="Q1321" s="59">
        <f t="shared" si="786"/>
        <v>-8.0623147456070077E-4</v>
      </c>
      <c r="R1321" s="59">
        <f t="shared" si="786"/>
        <v>-1.5400800313684071E-3</v>
      </c>
      <c r="S1321" s="59">
        <f t="shared" si="786"/>
        <v>-1.2515072199916766E-3</v>
      </c>
      <c r="T1321" s="59">
        <f t="shared" si="786"/>
        <v>2.9161293992112508E-3</v>
      </c>
    </row>
    <row r="1322" spans="1:20" ht="69" thickBot="1" x14ac:dyDescent="0.25">
      <c r="A1322" s="16" t="s">
        <v>24</v>
      </c>
      <c r="B1322" s="59"/>
      <c r="C1322" s="59"/>
      <c r="D1322" s="59"/>
      <c r="E1322" s="59"/>
      <c r="F1322" s="59"/>
      <c r="G1322" s="59">
        <f>G1320-B1320</f>
        <v>1.3748696108718643E-2</v>
      </c>
      <c r="H1322" s="59">
        <f t="shared" ref="H1322:K1322" si="787">H1320-C1320</f>
        <v>1.5132543451733975E-2</v>
      </c>
      <c r="I1322" s="59">
        <f t="shared" si="787"/>
        <v>1.3634349644016948E-2</v>
      </c>
      <c r="J1322" s="59">
        <f t="shared" si="787"/>
        <v>1.8884782006679347E-2</v>
      </c>
      <c r="K1322" s="59">
        <f t="shared" si="787"/>
        <v>1.2845163007201413E-2</v>
      </c>
      <c r="L1322" s="59">
        <f t="shared" ref="L1322:T1322" si="788">L1320-G1320</f>
        <v>1.4703817737646313E-2</v>
      </c>
      <c r="M1322" s="59">
        <f t="shared" si="788"/>
        <v>1.4987040964940579E-2</v>
      </c>
      <c r="N1322" s="59">
        <f t="shared" si="788"/>
        <v>1.5589582733339546E-2</v>
      </c>
      <c r="O1322" s="59">
        <f t="shared" si="788"/>
        <v>1.3727026482505428E-2</v>
      </c>
      <c r="P1322" s="59">
        <f t="shared" si="788"/>
        <v>9.2999791448349772E-3</v>
      </c>
      <c r="Q1322" s="59">
        <f t="shared" si="788"/>
        <v>4.0947020632014219E-3</v>
      </c>
      <c r="R1322" s="59">
        <f t="shared" si="788"/>
        <v>3.9665138485994733E-5</v>
      </c>
      <c r="S1322" s="59">
        <f t="shared" si="788"/>
        <v>-4.1794509327506002E-3</v>
      </c>
      <c r="T1322" s="59">
        <f t="shared" si="788"/>
        <v>-1.5986757453447381E-3</v>
      </c>
    </row>
    <row r="1323" spans="1:20" ht="69" thickBot="1" x14ac:dyDescent="0.25">
      <c r="A1323" s="16" t="s">
        <v>25</v>
      </c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>
        <f t="shared" ref="L1323:T1323" si="789">L1320-B1320</f>
        <v>2.8452513846364956E-2</v>
      </c>
      <c r="M1323" s="59">
        <f t="shared" si="789"/>
        <v>3.0119584416674554E-2</v>
      </c>
      <c r="N1323" s="59">
        <f t="shared" si="789"/>
        <v>2.9223932377356494E-2</v>
      </c>
      <c r="O1323" s="59">
        <f t="shared" si="789"/>
        <v>3.2611808489184775E-2</v>
      </c>
      <c r="P1323" s="59">
        <f t="shared" si="789"/>
        <v>2.214514215203639E-2</v>
      </c>
      <c r="Q1323" s="59">
        <f t="shared" si="789"/>
        <v>1.8798519800847735E-2</v>
      </c>
      <c r="R1323" s="59">
        <f t="shared" si="789"/>
        <v>1.5026706103426574E-2</v>
      </c>
      <c r="S1323" s="59">
        <f t="shared" si="789"/>
        <v>1.1410131800588946E-2</v>
      </c>
      <c r="T1323" s="59">
        <f t="shared" si="789"/>
        <v>1.212835073716069E-2</v>
      </c>
    </row>
    <row r="1327" spans="1:20" ht="16" x14ac:dyDescent="0.2">
      <c r="A1327" s="40" t="s">
        <v>90</v>
      </c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2"/>
      <c r="N1327" s="42"/>
    </row>
    <row r="1328" spans="1:20" ht="17" thickBo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20" ht="18" thickBot="1" x14ac:dyDescent="0.25">
      <c r="A1329" s="10"/>
      <c r="B1329" s="10" t="s">
        <v>0</v>
      </c>
      <c r="C1329" s="10" t="s">
        <v>1</v>
      </c>
      <c r="D1329" s="10" t="s">
        <v>2</v>
      </c>
      <c r="E1329" s="10" t="s">
        <v>3</v>
      </c>
      <c r="F1329" s="10" t="s">
        <v>4</v>
      </c>
      <c r="G1329" s="10" t="s">
        <v>5</v>
      </c>
      <c r="H1329" s="10" t="s">
        <v>6</v>
      </c>
      <c r="I1329" s="10" t="s">
        <v>7</v>
      </c>
      <c r="J1329" s="10" t="s">
        <v>8</v>
      </c>
      <c r="K1329" s="10" t="s">
        <v>9</v>
      </c>
      <c r="L1329" s="10" t="s">
        <v>10</v>
      </c>
      <c r="M1329" s="10" t="s">
        <v>30</v>
      </c>
      <c r="N1329" s="10" t="s">
        <v>36</v>
      </c>
      <c r="O1329" s="10" t="s">
        <v>39</v>
      </c>
      <c r="P1329" s="10" t="s">
        <v>40</v>
      </c>
      <c r="Q1329" s="10" t="s">
        <v>41</v>
      </c>
      <c r="R1329" s="10" t="s">
        <v>42</v>
      </c>
      <c r="S1329" s="10" t="s">
        <v>43</v>
      </c>
      <c r="T1329" s="10" t="s">
        <v>46</v>
      </c>
    </row>
    <row r="1330" spans="1:20" ht="18" thickBot="1" x14ac:dyDescent="0.25">
      <c r="A1330" s="5" t="s">
        <v>11</v>
      </c>
      <c r="B1330" s="46">
        <v>38</v>
      </c>
      <c r="C1330" s="46">
        <v>59</v>
      </c>
      <c r="D1330" s="46">
        <v>48</v>
      </c>
      <c r="E1330" s="46">
        <v>45</v>
      </c>
      <c r="F1330" s="55">
        <v>52</v>
      </c>
      <c r="G1330" s="55">
        <v>46</v>
      </c>
      <c r="H1330" s="55">
        <v>40</v>
      </c>
      <c r="I1330" s="55">
        <v>79</v>
      </c>
      <c r="J1330" s="55">
        <v>62</v>
      </c>
      <c r="K1330" s="55">
        <v>64</v>
      </c>
      <c r="L1330" s="55">
        <v>71</v>
      </c>
      <c r="M1330" s="55">
        <v>61</v>
      </c>
      <c r="N1330" s="55">
        <v>67</v>
      </c>
      <c r="O1330" s="55">
        <v>49</v>
      </c>
      <c r="P1330" s="55">
        <v>56</v>
      </c>
      <c r="Q1330" s="55">
        <v>60</v>
      </c>
      <c r="R1330" s="55">
        <v>69</v>
      </c>
      <c r="S1330" s="55">
        <v>62</v>
      </c>
      <c r="T1330" s="103">
        <v>54</v>
      </c>
    </row>
    <row r="1331" spans="1:20" ht="17" thickBot="1" x14ac:dyDescent="0.25">
      <c r="A1331" s="5">
        <v>1</v>
      </c>
      <c r="B1331" s="46">
        <v>43</v>
      </c>
      <c r="C1331" s="46">
        <v>39</v>
      </c>
      <c r="D1331" s="46">
        <v>59</v>
      </c>
      <c r="E1331" s="46">
        <v>49</v>
      </c>
      <c r="F1331" s="55">
        <v>46</v>
      </c>
      <c r="G1331" s="55">
        <v>51</v>
      </c>
      <c r="H1331" s="55">
        <v>57</v>
      </c>
      <c r="I1331" s="55">
        <v>46</v>
      </c>
      <c r="J1331" s="55">
        <v>84</v>
      </c>
      <c r="K1331" s="55">
        <v>57</v>
      </c>
      <c r="L1331" s="55">
        <v>64</v>
      </c>
      <c r="M1331" s="55">
        <v>68</v>
      </c>
      <c r="N1331" s="55">
        <v>58</v>
      </c>
      <c r="O1331" s="55">
        <v>64</v>
      </c>
      <c r="P1331" s="55">
        <v>47</v>
      </c>
      <c r="Q1331" s="101">
        <v>59</v>
      </c>
      <c r="R1331" s="101">
        <v>63</v>
      </c>
      <c r="S1331" s="101">
        <v>62</v>
      </c>
      <c r="T1331" s="101">
        <v>67</v>
      </c>
    </row>
    <row r="1332" spans="1:20" ht="17" thickBot="1" x14ac:dyDescent="0.25">
      <c r="A1332" s="5">
        <v>2</v>
      </c>
      <c r="B1332" s="46">
        <v>50</v>
      </c>
      <c r="C1332" s="46">
        <v>37</v>
      </c>
      <c r="D1332" s="46">
        <v>36</v>
      </c>
      <c r="E1332" s="46">
        <v>51</v>
      </c>
      <c r="F1332" s="55">
        <v>40</v>
      </c>
      <c r="G1332" s="55">
        <v>41</v>
      </c>
      <c r="H1332" s="55">
        <v>48</v>
      </c>
      <c r="I1332" s="55">
        <v>50</v>
      </c>
      <c r="J1332" s="55">
        <v>42</v>
      </c>
      <c r="K1332" s="55">
        <v>74</v>
      </c>
      <c r="L1332" s="55">
        <v>49</v>
      </c>
      <c r="M1332" s="55">
        <v>57</v>
      </c>
      <c r="N1332" s="55">
        <v>60</v>
      </c>
      <c r="O1332" s="55">
        <v>53</v>
      </c>
      <c r="P1332" s="55">
        <v>62</v>
      </c>
      <c r="Q1332" s="101">
        <v>38</v>
      </c>
      <c r="R1332" s="101">
        <v>51</v>
      </c>
      <c r="S1332" s="101">
        <v>55</v>
      </c>
      <c r="T1332" s="101">
        <v>58</v>
      </c>
    </row>
    <row r="1333" spans="1:20" ht="17" thickBot="1" x14ac:dyDescent="0.25">
      <c r="A1333" s="5">
        <v>3</v>
      </c>
      <c r="B1333" s="46">
        <v>35</v>
      </c>
      <c r="C1333" s="46">
        <v>49</v>
      </c>
      <c r="D1333" s="46">
        <v>36</v>
      </c>
      <c r="E1333" s="46">
        <v>37</v>
      </c>
      <c r="F1333" s="55">
        <v>48</v>
      </c>
      <c r="G1333" s="55">
        <v>38</v>
      </c>
      <c r="H1333" s="55">
        <v>37</v>
      </c>
      <c r="I1333" s="55">
        <v>41</v>
      </c>
      <c r="J1333" s="55">
        <v>47</v>
      </c>
      <c r="K1333" s="55">
        <v>36</v>
      </c>
      <c r="L1333" s="55">
        <v>60</v>
      </c>
      <c r="M1333" s="55">
        <v>41</v>
      </c>
      <c r="N1333" s="55">
        <v>52</v>
      </c>
      <c r="O1333" s="55">
        <v>57</v>
      </c>
      <c r="P1333" s="55">
        <v>49</v>
      </c>
      <c r="Q1333" s="101">
        <v>59</v>
      </c>
      <c r="R1333" s="101">
        <v>36</v>
      </c>
      <c r="S1333" s="101">
        <v>47</v>
      </c>
      <c r="T1333" s="101">
        <v>52</v>
      </c>
    </row>
    <row r="1334" spans="1:20" ht="17" thickBot="1" x14ac:dyDescent="0.25">
      <c r="A1334" s="5">
        <v>4</v>
      </c>
      <c r="B1334" s="46">
        <v>44</v>
      </c>
      <c r="C1334" s="46">
        <v>34</v>
      </c>
      <c r="D1334" s="46">
        <v>48</v>
      </c>
      <c r="E1334" s="46">
        <v>33</v>
      </c>
      <c r="F1334" s="55">
        <v>33</v>
      </c>
      <c r="G1334" s="55">
        <v>47</v>
      </c>
      <c r="H1334" s="55">
        <v>36</v>
      </c>
      <c r="I1334" s="55">
        <v>34</v>
      </c>
      <c r="J1334" s="55">
        <v>35</v>
      </c>
      <c r="K1334" s="55">
        <v>42</v>
      </c>
      <c r="L1334" s="55">
        <v>36</v>
      </c>
      <c r="M1334" s="55">
        <v>51</v>
      </c>
      <c r="N1334" s="55">
        <v>36</v>
      </c>
      <c r="O1334" s="55">
        <v>46</v>
      </c>
      <c r="P1334" s="55">
        <v>53</v>
      </c>
      <c r="Q1334" s="101">
        <v>45</v>
      </c>
      <c r="R1334" s="101">
        <v>57</v>
      </c>
      <c r="S1334" s="101">
        <v>32</v>
      </c>
      <c r="T1334" s="101">
        <v>43</v>
      </c>
    </row>
    <row r="1335" spans="1:20" ht="17" thickBot="1" x14ac:dyDescent="0.25">
      <c r="A1335" s="5">
        <v>5</v>
      </c>
      <c r="B1335" s="46">
        <v>33</v>
      </c>
      <c r="C1335" s="46">
        <v>40</v>
      </c>
      <c r="D1335" s="46">
        <v>32</v>
      </c>
      <c r="E1335" s="46">
        <v>47</v>
      </c>
      <c r="F1335" s="55">
        <v>34</v>
      </c>
      <c r="G1335" s="55">
        <v>30</v>
      </c>
      <c r="H1335" s="55">
        <v>44</v>
      </c>
      <c r="I1335" s="55">
        <v>34</v>
      </c>
      <c r="J1335" s="55">
        <v>32</v>
      </c>
      <c r="K1335" s="55">
        <v>33</v>
      </c>
      <c r="L1335" s="55">
        <v>35</v>
      </c>
      <c r="M1335" s="55">
        <v>30</v>
      </c>
      <c r="N1335" s="55">
        <v>51</v>
      </c>
      <c r="O1335" s="55">
        <v>34</v>
      </c>
      <c r="P1335" s="55">
        <v>41</v>
      </c>
      <c r="Q1335" s="101">
        <v>50</v>
      </c>
      <c r="R1335" s="101">
        <v>45</v>
      </c>
      <c r="S1335" s="101">
        <v>52</v>
      </c>
      <c r="T1335" s="101">
        <v>30</v>
      </c>
    </row>
    <row r="1336" spans="1:20" ht="17" thickBot="1" x14ac:dyDescent="0.25">
      <c r="A1336" s="5">
        <v>6</v>
      </c>
      <c r="B1336" s="46">
        <v>41</v>
      </c>
      <c r="C1336" s="46">
        <v>30</v>
      </c>
      <c r="D1336" s="46">
        <v>35</v>
      </c>
      <c r="E1336" s="46">
        <v>29</v>
      </c>
      <c r="F1336" s="55">
        <v>42</v>
      </c>
      <c r="G1336" s="55">
        <v>30</v>
      </c>
      <c r="H1336" s="55">
        <v>27</v>
      </c>
      <c r="I1336" s="55">
        <v>42</v>
      </c>
      <c r="J1336" s="55">
        <v>30</v>
      </c>
      <c r="K1336" s="55">
        <v>31</v>
      </c>
      <c r="L1336" s="55">
        <v>31</v>
      </c>
      <c r="M1336" s="55">
        <v>33</v>
      </c>
      <c r="N1336" s="55">
        <v>32</v>
      </c>
      <c r="O1336" s="55">
        <v>46</v>
      </c>
      <c r="P1336" s="55">
        <v>32</v>
      </c>
      <c r="Q1336" s="101">
        <v>40</v>
      </c>
      <c r="R1336" s="101">
        <v>49</v>
      </c>
      <c r="S1336" s="101">
        <v>39</v>
      </c>
      <c r="T1336" s="101">
        <v>46</v>
      </c>
    </row>
    <row r="1337" spans="1:20" ht="17" thickBot="1" x14ac:dyDescent="0.25">
      <c r="A1337" s="5">
        <v>7</v>
      </c>
      <c r="B1337" s="46">
        <v>34</v>
      </c>
      <c r="C1337" s="46">
        <v>32</v>
      </c>
      <c r="D1337" s="46">
        <v>32</v>
      </c>
      <c r="E1337" s="46">
        <v>36</v>
      </c>
      <c r="F1337" s="55">
        <v>29</v>
      </c>
      <c r="G1337" s="55">
        <v>39</v>
      </c>
      <c r="H1337" s="55">
        <v>27</v>
      </c>
      <c r="I1337" s="55">
        <v>26</v>
      </c>
      <c r="J1337" s="55">
        <v>41</v>
      </c>
      <c r="K1337" s="55">
        <v>30</v>
      </c>
      <c r="L1337" s="55">
        <v>27</v>
      </c>
      <c r="M1337" s="55">
        <v>29</v>
      </c>
      <c r="N1337" s="55">
        <v>30</v>
      </c>
      <c r="O1337" s="55">
        <v>34</v>
      </c>
      <c r="P1337" s="55">
        <v>40</v>
      </c>
      <c r="Q1337" s="101">
        <v>31</v>
      </c>
      <c r="R1337" s="101">
        <v>35</v>
      </c>
      <c r="S1337" s="101">
        <v>45</v>
      </c>
      <c r="T1337" s="101">
        <v>38</v>
      </c>
    </row>
    <row r="1338" spans="1:20" ht="17" thickBot="1" x14ac:dyDescent="0.25">
      <c r="A1338" s="5">
        <v>8</v>
      </c>
      <c r="B1338" s="46">
        <v>41</v>
      </c>
      <c r="C1338" s="46">
        <v>36</v>
      </c>
      <c r="D1338" s="46">
        <v>33</v>
      </c>
      <c r="E1338" s="46">
        <v>32</v>
      </c>
      <c r="F1338" s="55">
        <v>39</v>
      </c>
      <c r="G1338" s="55">
        <v>26</v>
      </c>
      <c r="H1338" s="55">
        <v>34</v>
      </c>
      <c r="I1338" s="55">
        <v>28</v>
      </c>
      <c r="J1338" s="55">
        <v>27</v>
      </c>
      <c r="K1338" s="55">
        <v>39</v>
      </c>
      <c r="L1338" s="55">
        <v>28</v>
      </c>
      <c r="M1338" s="55">
        <v>29</v>
      </c>
      <c r="N1338" s="55">
        <v>30</v>
      </c>
      <c r="O1338" s="55">
        <v>31</v>
      </c>
      <c r="P1338" s="55">
        <v>31</v>
      </c>
      <c r="Q1338" s="101">
        <v>44</v>
      </c>
      <c r="R1338" s="101">
        <v>26</v>
      </c>
      <c r="S1338" s="101">
        <v>34</v>
      </c>
      <c r="T1338" s="101">
        <v>45</v>
      </c>
    </row>
    <row r="1339" spans="1:20" ht="17" thickBot="1" x14ac:dyDescent="0.25">
      <c r="A1339" s="5">
        <v>9</v>
      </c>
      <c r="B1339" s="46">
        <v>18</v>
      </c>
      <c r="C1339" s="46">
        <v>26</v>
      </c>
      <c r="D1339" s="46">
        <v>31</v>
      </c>
      <c r="E1339" s="46">
        <v>31</v>
      </c>
      <c r="F1339" s="55">
        <v>30</v>
      </c>
      <c r="G1339" s="55">
        <v>27</v>
      </c>
      <c r="H1339" s="55">
        <v>18</v>
      </c>
      <c r="I1339" s="55">
        <v>26</v>
      </c>
      <c r="J1339" s="55">
        <v>21</v>
      </c>
      <c r="K1339" s="55">
        <v>18</v>
      </c>
      <c r="L1339" s="55">
        <v>33</v>
      </c>
      <c r="M1339" s="55">
        <v>22</v>
      </c>
      <c r="N1339" s="55">
        <v>28</v>
      </c>
      <c r="O1339" s="55">
        <v>30</v>
      </c>
      <c r="P1339" s="55">
        <v>29</v>
      </c>
      <c r="Q1339" s="101">
        <v>30</v>
      </c>
      <c r="R1339" s="101">
        <v>43</v>
      </c>
      <c r="S1339" s="101">
        <v>27</v>
      </c>
      <c r="T1339" s="101">
        <v>33</v>
      </c>
    </row>
    <row r="1340" spans="1:20" ht="17" thickBot="1" x14ac:dyDescent="0.25">
      <c r="A1340" s="5">
        <v>10</v>
      </c>
      <c r="B1340" s="46">
        <v>23</v>
      </c>
      <c r="C1340" s="46">
        <v>17</v>
      </c>
      <c r="D1340" s="46">
        <v>19</v>
      </c>
      <c r="E1340" s="46">
        <v>24</v>
      </c>
      <c r="F1340" s="55">
        <v>28</v>
      </c>
      <c r="G1340" s="55">
        <v>17</v>
      </c>
      <c r="H1340" s="55">
        <v>19</v>
      </c>
      <c r="I1340" s="55">
        <v>19</v>
      </c>
      <c r="J1340" s="55">
        <v>21</v>
      </c>
      <c r="K1340" s="55">
        <v>13</v>
      </c>
      <c r="L1340" s="55">
        <v>10</v>
      </c>
      <c r="M1340" s="55">
        <v>26</v>
      </c>
      <c r="N1340" s="55">
        <v>8</v>
      </c>
      <c r="O1340" s="55">
        <v>24</v>
      </c>
      <c r="P1340" s="55">
        <v>26</v>
      </c>
      <c r="Q1340" s="101">
        <v>33</v>
      </c>
      <c r="R1340" s="101">
        <v>27</v>
      </c>
      <c r="S1340" s="101">
        <v>37</v>
      </c>
      <c r="T1340" s="101">
        <v>24</v>
      </c>
    </row>
    <row r="1341" spans="1:20" ht="17" thickBot="1" x14ac:dyDescent="0.25">
      <c r="A1341" s="5">
        <v>11</v>
      </c>
      <c r="B1341" s="46">
        <v>18</v>
      </c>
      <c r="C1341" s="46">
        <v>22</v>
      </c>
      <c r="D1341" s="46">
        <v>15</v>
      </c>
      <c r="E1341" s="46">
        <v>16</v>
      </c>
      <c r="F1341" s="55">
        <v>21</v>
      </c>
      <c r="G1341" s="55">
        <v>25</v>
      </c>
      <c r="H1341" s="55">
        <v>15</v>
      </c>
      <c r="I1341" s="55">
        <v>16</v>
      </c>
      <c r="J1341" s="55">
        <v>19</v>
      </c>
      <c r="K1341" s="55">
        <v>16</v>
      </c>
      <c r="L1341" s="55">
        <v>13</v>
      </c>
      <c r="M1341" s="55">
        <v>8</v>
      </c>
      <c r="N1341" s="55">
        <v>26</v>
      </c>
      <c r="O1341" s="55">
        <v>9</v>
      </c>
      <c r="P1341" s="55">
        <v>22</v>
      </c>
      <c r="Q1341" s="101">
        <v>15</v>
      </c>
      <c r="R1341" s="101">
        <v>19</v>
      </c>
      <c r="S1341" s="101">
        <v>23</v>
      </c>
      <c r="T1341" s="101">
        <v>30</v>
      </c>
    </row>
    <row r="1342" spans="1:20" ht="17" thickBot="1" x14ac:dyDescent="0.25">
      <c r="A1342" s="5">
        <v>12</v>
      </c>
      <c r="B1342" s="46">
        <v>15</v>
      </c>
      <c r="C1342" s="46" t="s">
        <v>29</v>
      </c>
      <c r="D1342" s="46">
        <v>21</v>
      </c>
      <c r="E1342" s="46">
        <v>13</v>
      </c>
      <c r="F1342" s="55">
        <v>14</v>
      </c>
      <c r="G1342" s="55">
        <v>20</v>
      </c>
      <c r="H1342" s="55">
        <v>24</v>
      </c>
      <c r="I1342" s="55">
        <v>16</v>
      </c>
      <c r="J1342" s="55">
        <v>17</v>
      </c>
      <c r="K1342" s="55">
        <v>15</v>
      </c>
      <c r="L1342" s="55">
        <v>16</v>
      </c>
      <c r="M1342" s="55">
        <v>13</v>
      </c>
      <c r="N1342" s="55">
        <v>8</v>
      </c>
      <c r="O1342" s="55">
        <v>19</v>
      </c>
      <c r="P1342" s="55">
        <v>8</v>
      </c>
      <c r="Q1342" s="101">
        <v>20</v>
      </c>
      <c r="R1342" s="101">
        <v>15</v>
      </c>
      <c r="S1342" s="101">
        <v>13</v>
      </c>
      <c r="T1342" s="101">
        <v>20</v>
      </c>
    </row>
    <row r="1343" spans="1:20" ht="18" thickBot="1" x14ac:dyDescent="0.25">
      <c r="A1343" s="5" t="s">
        <v>13</v>
      </c>
      <c r="B1343" s="46"/>
      <c r="C1343" s="46"/>
      <c r="D1343" s="46"/>
      <c r="E1343" s="46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103"/>
    </row>
    <row r="1344" spans="1:20" ht="35" thickBot="1" x14ac:dyDescent="0.25">
      <c r="A1344" s="16" t="s">
        <v>14</v>
      </c>
      <c r="B1344" s="58">
        <v>433</v>
      </c>
      <c r="C1344" s="46" t="s">
        <v>29</v>
      </c>
      <c r="D1344" s="58">
        <v>445</v>
      </c>
      <c r="E1344" s="58">
        <v>443</v>
      </c>
      <c r="F1344" s="58">
        <v>456</v>
      </c>
      <c r="G1344" s="58">
        <v>437</v>
      </c>
      <c r="H1344" s="58">
        <v>426</v>
      </c>
      <c r="I1344" s="58">
        <v>457</v>
      </c>
      <c r="J1344" s="58">
        <v>478</v>
      </c>
      <c r="K1344" s="58">
        <v>468</v>
      </c>
      <c r="L1344" s="58">
        <v>473</v>
      </c>
      <c r="M1344" s="58">
        <f t="shared" ref="M1344:R1344" si="790">SUM(M1330:M1342)</f>
        <v>468</v>
      </c>
      <c r="N1344" s="58">
        <f t="shared" si="790"/>
        <v>486</v>
      </c>
      <c r="O1344" s="58">
        <f t="shared" si="790"/>
        <v>496</v>
      </c>
      <c r="P1344" s="58">
        <f t="shared" si="790"/>
        <v>496</v>
      </c>
      <c r="Q1344" s="58">
        <f t="shared" si="790"/>
        <v>524</v>
      </c>
      <c r="R1344" s="58">
        <f t="shared" si="790"/>
        <v>535</v>
      </c>
      <c r="S1344" s="58">
        <f t="shared" ref="S1344:T1344" si="791">SUM(S1330:S1342)</f>
        <v>528</v>
      </c>
      <c r="T1344" s="105">
        <f t="shared" ref="T1344" si="792">SUM(T1330:T1342)</f>
        <v>540</v>
      </c>
    </row>
    <row r="1345" spans="1:20" ht="52" thickBot="1" x14ac:dyDescent="0.25">
      <c r="A1345" s="16" t="s">
        <v>28</v>
      </c>
      <c r="B1345" s="48"/>
      <c r="C1345" s="59" t="e">
        <f>((C1344-B1344)/B1344)</f>
        <v>#VALUE!</v>
      </c>
      <c r="D1345" s="59" t="e">
        <f>((D1344-C1344)/C1344)</f>
        <v>#VALUE!</v>
      </c>
      <c r="E1345" s="59">
        <f>((E1344-D1344)/D1344)</f>
        <v>-4.4943820224719105E-3</v>
      </c>
      <c r="F1345" s="59">
        <f>((F1344-E1344)/E1344)</f>
        <v>2.9345372460496615E-2</v>
      </c>
      <c r="G1345" s="59">
        <f t="shared" ref="G1345:T1345" si="793">((G1344-F1344)/F1344)</f>
        <v>-4.1666666666666664E-2</v>
      </c>
      <c r="H1345" s="59">
        <f t="shared" si="793"/>
        <v>-2.5171624713958809E-2</v>
      </c>
      <c r="I1345" s="59">
        <f t="shared" si="793"/>
        <v>7.2769953051643188E-2</v>
      </c>
      <c r="J1345" s="59">
        <f t="shared" si="793"/>
        <v>4.5951859956236324E-2</v>
      </c>
      <c r="K1345" s="59">
        <f t="shared" si="793"/>
        <v>-2.0920502092050208E-2</v>
      </c>
      <c r="L1345" s="59">
        <f t="shared" si="793"/>
        <v>1.0683760683760684E-2</v>
      </c>
      <c r="M1345" s="59">
        <f t="shared" si="793"/>
        <v>-1.0570824524312896E-2</v>
      </c>
      <c r="N1345" s="59">
        <f t="shared" si="793"/>
        <v>3.8461538461538464E-2</v>
      </c>
      <c r="O1345" s="59">
        <f t="shared" si="793"/>
        <v>2.0576131687242798E-2</v>
      </c>
      <c r="P1345" s="59">
        <f t="shared" si="793"/>
        <v>0</v>
      </c>
      <c r="Q1345" s="59">
        <f t="shared" si="793"/>
        <v>5.6451612903225805E-2</v>
      </c>
      <c r="R1345" s="59">
        <f t="shared" si="793"/>
        <v>2.0992366412213741E-2</v>
      </c>
      <c r="S1345" s="59">
        <f t="shared" si="793"/>
        <v>-1.3084112149532711E-2</v>
      </c>
      <c r="T1345" s="59">
        <f t="shared" si="793"/>
        <v>2.2727272727272728E-2</v>
      </c>
    </row>
    <row r="1346" spans="1:20" ht="69" thickBot="1" x14ac:dyDescent="0.25">
      <c r="A1346" s="16" t="s">
        <v>16</v>
      </c>
      <c r="B1346" s="59"/>
      <c r="C1346" s="59"/>
      <c r="D1346" s="59"/>
      <c r="E1346" s="59"/>
      <c r="F1346" s="59"/>
      <c r="G1346" s="59">
        <f t="shared" ref="G1346:T1346" si="794">(G1344-B1344)/B1344</f>
        <v>9.2378752886836026E-3</v>
      </c>
      <c r="H1346" s="59" t="e">
        <f t="shared" si="794"/>
        <v>#VALUE!</v>
      </c>
      <c r="I1346" s="59">
        <f t="shared" si="794"/>
        <v>2.6966292134831461E-2</v>
      </c>
      <c r="J1346" s="59">
        <f t="shared" si="794"/>
        <v>7.900677200902935E-2</v>
      </c>
      <c r="K1346" s="59">
        <f t="shared" si="794"/>
        <v>2.6315789473684209E-2</v>
      </c>
      <c r="L1346" s="59">
        <f t="shared" si="794"/>
        <v>8.2379862700228831E-2</v>
      </c>
      <c r="M1346" s="59">
        <f t="shared" si="794"/>
        <v>9.8591549295774641E-2</v>
      </c>
      <c r="N1346" s="59">
        <f t="shared" si="794"/>
        <v>6.3457330415754923E-2</v>
      </c>
      <c r="O1346" s="59">
        <f t="shared" si="794"/>
        <v>3.7656903765690378E-2</v>
      </c>
      <c r="P1346" s="59">
        <f t="shared" si="794"/>
        <v>5.9829059829059832E-2</v>
      </c>
      <c r="Q1346" s="59">
        <f t="shared" si="794"/>
        <v>0.10782241014799154</v>
      </c>
      <c r="R1346" s="59">
        <f t="shared" si="794"/>
        <v>0.14316239316239315</v>
      </c>
      <c r="S1346" s="59">
        <f t="shared" si="794"/>
        <v>8.6419753086419748E-2</v>
      </c>
      <c r="T1346" s="59">
        <f t="shared" si="794"/>
        <v>8.8709677419354843E-2</v>
      </c>
    </row>
    <row r="1347" spans="1:20" ht="86" thickBot="1" x14ac:dyDescent="0.25">
      <c r="A1347" s="16" t="s">
        <v>17</v>
      </c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>
        <f t="shared" ref="L1347:T1347" si="795">(L1344-B1344)/B1344</f>
        <v>9.237875288683603E-2</v>
      </c>
      <c r="M1347" s="59" t="e">
        <f t="shared" si="795"/>
        <v>#VALUE!</v>
      </c>
      <c r="N1347" s="59">
        <f t="shared" si="795"/>
        <v>9.2134831460674152E-2</v>
      </c>
      <c r="O1347" s="59">
        <f t="shared" si="795"/>
        <v>0.11963882618510158</v>
      </c>
      <c r="P1347" s="59">
        <f t="shared" si="795"/>
        <v>8.771929824561403E-2</v>
      </c>
      <c r="Q1347" s="59">
        <f t="shared" si="795"/>
        <v>0.19908466819221968</v>
      </c>
      <c r="R1347" s="59">
        <f t="shared" si="795"/>
        <v>0.25586854460093894</v>
      </c>
      <c r="S1347" s="59">
        <f t="shared" si="795"/>
        <v>0.15536105032822758</v>
      </c>
      <c r="T1347" s="59">
        <f t="shared" si="795"/>
        <v>0.1297071129707113</v>
      </c>
    </row>
    <row r="1348" spans="1:20" ht="35" thickBot="1" x14ac:dyDescent="0.25">
      <c r="A1348" s="16" t="s">
        <v>18</v>
      </c>
      <c r="B1348" s="60">
        <v>7652</v>
      </c>
      <c r="C1348" s="60">
        <v>7378</v>
      </c>
      <c r="D1348" s="60">
        <v>7328</v>
      </c>
      <c r="E1348" s="60">
        <v>7262</v>
      </c>
      <c r="F1348" s="60">
        <v>6774</v>
      </c>
      <c r="G1348" s="29">
        <v>6722</v>
      </c>
      <c r="H1348" s="29">
        <v>6548</v>
      </c>
      <c r="I1348" s="29">
        <v>6413</v>
      </c>
      <c r="J1348" s="29">
        <v>6227</v>
      </c>
      <c r="K1348" s="29">
        <v>6031</v>
      </c>
      <c r="L1348" s="29">
        <v>5990</v>
      </c>
      <c r="M1348" s="29">
        <v>5978</v>
      </c>
      <c r="N1348" s="29">
        <v>6027</v>
      </c>
      <c r="O1348" s="29">
        <v>6072</v>
      </c>
      <c r="P1348" s="29">
        <v>6300</v>
      </c>
      <c r="Q1348" s="29">
        <v>6283</v>
      </c>
      <c r="R1348" s="29">
        <v>6394</v>
      </c>
      <c r="S1348" s="29">
        <v>6382</v>
      </c>
      <c r="T1348" s="29">
        <v>6263</v>
      </c>
    </row>
    <row r="1349" spans="1:20" ht="69" thickBot="1" x14ac:dyDescent="0.25">
      <c r="A1349" s="16" t="s">
        <v>19</v>
      </c>
      <c r="B1349" s="59"/>
      <c r="C1349" s="59">
        <f t="shared" ref="C1349:T1349" si="796">(C1348-B1348)/B1348</f>
        <v>-3.5807631991636175E-2</v>
      </c>
      <c r="D1349" s="59">
        <f t="shared" si="796"/>
        <v>-6.776904310111141E-3</v>
      </c>
      <c r="E1349" s="59">
        <f t="shared" si="796"/>
        <v>-9.0065502183406115E-3</v>
      </c>
      <c r="F1349" s="59">
        <f t="shared" si="796"/>
        <v>-6.7199118700082619E-2</v>
      </c>
      <c r="G1349" s="59">
        <f t="shared" si="796"/>
        <v>-7.6764098021848241E-3</v>
      </c>
      <c r="H1349" s="59">
        <f t="shared" si="796"/>
        <v>-2.5885153228205893E-2</v>
      </c>
      <c r="I1349" s="59">
        <f t="shared" si="796"/>
        <v>-2.0616982284667074E-2</v>
      </c>
      <c r="J1349" s="59">
        <f t="shared" si="796"/>
        <v>-2.9003586464992983E-2</v>
      </c>
      <c r="K1349" s="59">
        <f t="shared" si="796"/>
        <v>-3.1475831058294525E-2</v>
      </c>
      <c r="L1349" s="59">
        <f t="shared" si="796"/>
        <v>-6.7982092521969824E-3</v>
      </c>
      <c r="M1349" s="59">
        <f t="shared" si="796"/>
        <v>-2.0033388981636059E-3</v>
      </c>
      <c r="N1349" s="59">
        <f t="shared" si="796"/>
        <v>8.1967213114754103E-3</v>
      </c>
      <c r="O1349" s="59">
        <f t="shared" si="796"/>
        <v>7.466401194624191E-3</v>
      </c>
      <c r="P1349" s="59">
        <f t="shared" si="796"/>
        <v>3.7549407114624504E-2</v>
      </c>
      <c r="Q1349" s="59">
        <f t="shared" si="796"/>
        <v>-2.6984126984126986E-3</v>
      </c>
      <c r="R1349" s="59">
        <f t="shared" si="796"/>
        <v>1.7666719719879039E-2</v>
      </c>
      <c r="S1349" s="59">
        <f t="shared" si="796"/>
        <v>-1.876759461995621E-3</v>
      </c>
      <c r="T1349" s="59">
        <f t="shared" si="796"/>
        <v>-1.8646192416170479E-2</v>
      </c>
    </row>
    <row r="1350" spans="1:20" ht="69" thickBot="1" x14ac:dyDescent="0.25">
      <c r="A1350" s="16" t="s">
        <v>20</v>
      </c>
      <c r="B1350" s="59"/>
      <c r="C1350" s="59"/>
      <c r="D1350" s="59"/>
      <c r="E1350" s="59"/>
      <c r="F1350" s="59"/>
      <c r="G1350" s="59">
        <f t="shared" ref="G1350:T1350" si="797">(G1348-B1348)/B1348</f>
        <v>-0.12153685311029797</v>
      </c>
      <c r="H1350" s="59">
        <f t="shared" si="797"/>
        <v>-0.11249661154784495</v>
      </c>
      <c r="I1350" s="59">
        <f t="shared" si="797"/>
        <v>-0.12486353711790393</v>
      </c>
      <c r="J1350" s="59">
        <f t="shared" si="797"/>
        <v>-0.14252272101349492</v>
      </c>
      <c r="K1350" s="59">
        <f t="shared" si="797"/>
        <v>-0.10968408621198701</v>
      </c>
      <c r="L1350" s="59">
        <f t="shared" si="797"/>
        <v>-0.1088961618565903</v>
      </c>
      <c r="M1350" s="59">
        <f t="shared" si="797"/>
        <v>-8.70494807574832E-2</v>
      </c>
      <c r="N1350" s="59">
        <f t="shared" si="797"/>
        <v>-6.0190238577888661E-2</v>
      </c>
      <c r="O1350" s="59">
        <f t="shared" si="797"/>
        <v>-2.4891601092018628E-2</v>
      </c>
      <c r="P1350" s="59">
        <f t="shared" si="797"/>
        <v>4.460288509368264E-2</v>
      </c>
      <c r="Q1350" s="59">
        <f t="shared" si="797"/>
        <v>4.8914858096828044E-2</v>
      </c>
      <c r="R1350" s="59">
        <f t="shared" si="797"/>
        <v>6.9588491134158575E-2</v>
      </c>
      <c r="S1350" s="59">
        <f t="shared" si="797"/>
        <v>5.8901609424257505E-2</v>
      </c>
      <c r="T1350" s="59">
        <f t="shared" si="797"/>
        <v>3.1455862977602111E-2</v>
      </c>
    </row>
    <row r="1351" spans="1:20" ht="86" thickBot="1" x14ac:dyDescent="0.25">
      <c r="A1351" s="16" t="s">
        <v>21</v>
      </c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>
        <f t="shared" ref="L1351:T1351" si="798">(L1348-B1348)/B1348</f>
        <v>-0.2171981181390486</v>
      </c>
      <c r="M1351" s="59">
        <f t="shared" si="798"/>
        <v>-0.18975332068311196</v>
      </c>
      <c r="N1351" s="59">
        <f t="shared" si="798"/>
        <v>-0.17753820960698691</v>
      </c>
      <c r="O1351" s="59">
        <f t="shared" si="798"/>
        <v>-0.16386670338749657</v>
      </c>
      <c r="P1351" s="59">
        <f t="shared" si="798"/>
        <v>-6.997342781222321E-2</v>
      </c>
      <c r="Q1351" s="59">
        <f t="shared" si="798"/>
        <v>-6.5307944064266585E-2</v>
      </c>
      <c r="R1351" s="59">
        <f t="shared" si="798"/>
        <v>-2.3518631643249847E-2</v>
      </c>
      <c r="S1351" s="59">
        <f t="shared" si="798"/>
        <v>-4.8339310774988308E-3</v>
      </c>
      <c r="T1351" s="59">
        <f t="shared" si="798"/>
        <v>5.7812750923398109E-3</v>
      </c>
    </row>
    <row r="1352" spans="1:20" ht="52" thickBot="1" x14ac:dyDescent="0.25">
      <c r="A1352" s="16" t="s">
        <v>22</v>
      </c>
      <c r="B1352" s="59">
        <f>B1344/B1348</f>
        <v>5.6586513329848404E-2</v>
      </c>
      <c r="C1352" s="59" t="e">
        <f>C1344/C1348</f>
        <v>#VALUE!</v>
      </c>
      <c r="D1352" s="59">
        <f>D1344/D1348</f>
        <v>6.0725982532751091E-2</v>
      </c>
      <c r="E1352" s="59">
        <f>E1344/E1348</f>
        <v>6.1002478656017628E-2</v>
      </c>
      <c r="F1352" s="59">
        <f>F1344/F1348</f>
        <v>6.7316209034543842E-2</v>
      </c>
      <c r="G1352" s="59">
        <f t="shared" ref="G1352:M1352" si="799">G1344/G1348</f>
        <v>6.5010413567390651E-2</v>
      </c>
      <c r="H1352" s="59">
        <f t="shared" si="799"/>
        <v>6.5058032987171652E-2</v>
      </c>
      <c r="I1352" s="59">
        <f t="shared" si="799"/>
        <v>7.1261500077966625E-2</v>
      </c>
      <c r="J1352" s="59">
        <f t="shared" si="799"/>
        <v>7.6762485948289702E-2</v>
      </c>
      <c r="K1352" s="59">
        <f t="shared" si="799"/>
        <v>7.7599071464102137E-2</v>
      </c>
      <c r="L1352" s="59">
        <f t="shared" si="799"/>
        <v>7.8964941569282132E-2</v>
      </c>
      <c r="M1352" s="59">
        <f t="shared" si="799"/>
        <v>7.8287052525928408E-2</v>
      </c>
      <c r="N1352" s="59">
        <f t="shared" ref="N1352:O1352" si="800">N1344/N1348</f>
        <v>8.0637132901941258E-2</v>
      </c>
      <c r="O1352" s="59">
        <f t="shared" si="800"/>
        <v>8.1686429512516465E-2</v>
      </c>
      <c r="P1352" s="59">
        <f t="shared" ref="P1352:Q1352" si="801">P1344/P1348</f>
        <v>7.8730158730158734E-2</v>
      </c>
      <c r="Q1352" s="59">
        <f t="shared" si="801"/>
        <v>8.3399649848798343E-2</v>
      </c>
      <c r="R1352" s="59">
        <f t="shared" ref="R1352:S1352" si="802">R1344/R1348</f>
        <v>8.3672192680638094E-2</v>
      </c>
      <c r="S1352" s="59">
        <f t="shared" si="802"/>
        <v>8.2732685678470697E-2</v>
      </c>
      <c r="T1352" s="59">
        <f t="shared" ref="T1352" si="803">T1344/T1348</f>
        <v>8.6220661025067855E-2</v>
      </c>
    </row>
    <row r="1353" spans="1:20" ht="69" thickBot="1" x14ac:dyDescent="0.25">
      <c r="A1353" s="16" t="s">
        <v>23</v>
      </c>
      <c r="B1353" s="59"/>
      <c r="C1353" s="59" t="e">
        <f t="shared" ref="C1353:K1353" si="804">(C1352-B1352)</f>
        <v>#VALUE!</v>
      </c>
      <c r="D1353" s="59" t="e">
        <f t="shared" si="804"/>
        <v>#VALUE!</v>
      </c>
      <c r="E1353" s="59">
        <f t="shared" si="804"/>
        <v>2.7649612326653694E-4</v>
      </c>
      <c r="F1353" s="59">
        <f t="shared" si="804"/>
        <v>6.3137303785262139E-3</v>
      </c>
      <c r="G1353" s="59">
        <f t="shared" si="804"/>
        <v>-2.3057954671531905E-3</v>
      </c>
      <c r="H1353" s="59">
        <f t="shared" si="804"/>
        <v>4.7619419781000372E-5</v>
      </c>
      <c r="I1353" s="59">
        <f t="shared" si="804"/>
        <v>6.2034670907949729E-3</v>
      </c>
      <c r="J1353" s="59">
        <f t="shared" si="804"/>
        <v>5.5009858703230774E-3</v>
      </c>
      <c r="K1353" s="59">
        <f t="shared" si="804"/>
        <v>8.3658551581243523E-4</v>
      </c>
      <c r="L1353" s="59">
        <f t="shared" ref="L1353:T1353" si="805">(L1352-K1352)</f>
        <v>1.3658701051799949E-3</v>
      </c>
      <c r="M1353" s="59">
        <f t="shared" si="805"/>
        <v>-6.7788904335372435E-4</v>
      </c>
      <c r="N1353" s="59">
        <f t="shared" si="805"/>
        <v>2.3500803760128502E-3</v>
      </c>
      <c r="O1353" s="59">
        <f t="shared" si="805"/>
        <v>1.0492966105752066E-3</v>
      </c>
      <c r="P1353" s="59">
        <f t="shared" si="805"/>
        <v>-2.9562707823577311E-3</v>
      </c>
      <c r="Q1353" s="59">
        <f t="shared" si="805"/>
        <v>4.6694911186396099E-3</v>
      </c>
      <c r="R1353" s="59">
        <f t="shared" si="805"/>
        <v>2.7254283183975048E-4</v>
      </c>
      <c r="S1353" s="59">
        <f t="shared" si="805"/>
        <v>-9.3950700216739735E-4</v>
      </c>
      <c r="T1353" s="59">
        <f t="shared" si="805"/>
        <v>3.487975346597158E-3</v>
      </c>
    </row>
    <row r="1354" spans="1:20" ht="69" thickBot="1" x14ac:dyDescent="0.25">
      <c r="A1354" s="16" t="s">
        <v>24</v>
      </c>
      <c r="B1354" s="59"/>
      <c r="C1354" s="59"/>
      <c r="D1354" s="59"/>
      <c r="E1354" s="59"/>
      <c r="F1354" s="59"/>
      <c r="G1354" s="59">
        <f>G1352-B1352</f>
        <v>8.4239002375422478E-3</v>
      </c>
      <c r="H1354" s="59" t="e">
        <f t="shared" ref="H1354:K1354" si="806">H1352-C1352</f>
        <v>#VALUE!</v>
      </c>
      <c r="I1354" s="59">
        <f t="shared" si="806"/>
        <v>1.0535517545215534E-2</v>
      </c>
      <c r="J1354" s="59">
        <f t="shared" si="806"/>
        <v>1.5760007292272074E-2</v>
      </c>
      <c r="K1354" s="59">
        <f t="shared" si="806"/>
        <v>1.0282862429558295E-2</v>
      </c>
      <c r="L1354" s="59">
        <f t="shared" ref="L1354:T1354" si="807">L1352-G1352</f>
        <v>1.3954528001891481E-2</v>
      </c>
      <c r="M1354" s="59">
        <f t="shared" si="807"/>
        <v>1.3229019538756756E-2</v>
      </c>
      <c r="N1354" s="59">
        <f t="shared" si="807"/>
        <v>9.3756328239746334E-3</v>
      </c>
      <c r="O1354" s="59">
        <f t="shared" si="807"/>
        <v>4.9239435642267626E-3</v>
      </c>
      <c r="P1354" s="59">
        <f t="shared" si="807"/>
        <v>1.1310872660565963E-3</v>
      </c>
      <c r="Q1354" s="59">
        <f t="shared" si="807"/>
        <v>4.4347082795162113E-3</v>
      </c>
      <c r="R1354" s="59">
        <f t="shared" si="807"/>
        <v>5.3851401547096861E-3</v>
      </c>
      <c r="S1354" s="59">
        <f t="shared" si="807"/>
        <v>2.0955527765294385E-3</v>
      </c>
      <c r="T1354" s="59">
        <f t="shared" si="807"/>
        <v>4.5342315125513899E-3</v>
      </c>
    </row>
    <row r="1355" spans="1:20" ht="69" thickBot="1" x14ac:dyDescent="0.25">
      <c r="A1355" s="16" t="s">
        <v>25</v>
      </c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>
        <f>L1352-B1352</f>
        <v>2.2378428239433729E-2</v>
      </c>
      <c r="M1355" s="59" t="s">
        <v>32</v>
      </c>
      <c r="N1355" s="59" t="s">
        <v>32</v>
      </c>
      <c r="O1355" s="59" t="s">
        <v>32</v>
      </c>
      <c r="P1355" s="59" t="s">
        <v>32</v>
      </c>
      <c r="Q1355" s="59" t="s">
        <v>32</v>
      </c>
      <c r="R1355" s="59" t="s">
        <v>32</v>
      </c>
      <c r="S1355" s="59" t="s">
        <v>32</v>
      </c>
      <c r="T1355" s="59" t="s">
        <v>32</v>
      </c>
    </row>
    <row r="1359" spans="1:20" ht="16" x14ac:dyDescent="0.2">
      <c r="A1359" s="40" t="s">
        <v>91</v>
      </c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2"/>
      <c r="N1359" s="42"/>
    </row>
    <row r="1360" spans="1:20" ht="17" thickBo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20" ht="18" thickBot="1" x14ac:dyDescent="0.25">
      <c r="A1361" s="10"/>
      <c r="B1361" s="10" t="s">
        <v>0</v>
      </c>
      <c r="C1361" s="10" t="s">
        <v>1</v>
      </c>
      <c r="D1361" s="10" t="s">
        <v>2</v>
      </c>
      <c r="E1361" s="10" t="s">
        <v>3</v>
      </c>
      <c r="F1361" s="10" t="s">
        <v>4</v>
      </c>
      <c r="G1361" s="10" t="s">
        <v>5</v>
      </c>
      <c r="H1361" s="10" t="s">
        <v>6</v>
      </c>
      <c r="I1361" s="10" t="s">
        <v>7</v>
      </c>
      <c r="J1361" s="10" t="s">
        <v>8</v>
      </c>
      <c r="K1361" s="10" t="s">
        <v>9</v>
      </c>
      <c r="L1361" s="10" t="s">
        <v>10</v>
      </c>
      <c r="M1361" s="10" t="s">
        <v>30</v>
      </c>
      <c r="N1361" s="10" t="s">
        <v>36</v>
      </c>
      <c r="O1361" s="10" t="s">
        <v>39</v>
      </c>
      <c r="P1361" s="10" t="s">
        <v>40</v>
      </c>
      <c r="Q1361" s="10" t="s">
        <v>41</v>
      </c>
      <c r="R1361" s="10" t="s">
        <v>42</v>
      </c>
      <c r="S1361" s="10" t="s">
        <v>43</v>
      </c>
      <c r="T1361" s="10" t="s">
        <v>46</v>
      </c>
    </row>
    <row r="1362" spans="1:20" ht="18" thickBot="1" x14ac:dyDescent="0.25">
      <c r="A1362" s="5" t="s">
        <v>11</v>
      </c>
      <c r="B1362" s="46">
        <v>71</v>
      </c>
      <c r="C1362" s="46">
        <v>83</v>
      </c>
      <c r="D1362" s="46">
        <v>88</v>
      </c>
      <c r="E1362" s="46">
        <v>84</v>
      </c>
      <c r="F1362" s="55">
        <v>88</v>
      </c>
      <c r="G1362" s="55">
        <v>101</v>
      </c>
      <c r="H1362" s="55">
        <v>108</v>
      </c>
      <c r="I1362" s="55">
        <v>83</v>
      </c>
      <c r="J1362" s="55">
        <v>108</v>
      </c>
      <c r="K1362" s="55">
        <v>118</v>
      </c>
      <c r="L1362" s="55">
        <v>121</v>
      </c>
      <c r="M1362" s="55">
        <v>118</v>
      </c>
      <c r="N1362" s="55">
        <v>110</v>
      </c>
      <c r="O1362" s="55">
        <v>108</v>
      </c>
      <c r="P1362" s="55">
        <v>90</v>
      </c>
      <c r="Q1362" s="55">
        <v>98</v>
      </c>
      <c r="R1362" s="55">
        <v>98</v>
      </c>
      <c r="S1362" s="55">
        <v>105</v>
      </c>
      <c r="T1362" s="103">
        <v>101</v>
      </c>
    </row>
    <row r="1363" spans="1:20" ht="17" thickBot="1" x14ac:dyDescent="0.25">
      <c r="A1363" s="5">
        <v>1</v>
      </c>
      <c r="B1363" s="46">
        <v>65</v>
      </c>
      <c r="C1363" s="46">
        <v>75</v>
      </c>
      <c r="D1363" s="46">
        <v>77</v>
      </c>
      <c r="E1363" s="46">
        <v>89</v>
      </c>
      <c r="F1363" s="55">
        <v>89</v>
      </c>
      <c r="G1363" s="55">
        <v>87</v>
      </c>
      <c r="H1363" s="55">
        <v>104</v>
      </c>
      <c r="I1363" s="55">
        <v>106</v>
      </c>
      <c r="J1363" s="55">
        <v>91</v>
      </c>
      <c r="K1363" s="55">
        <v>115</v>
      </c>
      <c r="L1363" s="55">
        <v>114</v>
      </c>
      <c r="M1363" s="55">
        <v>123</v>
      </c>
      <c r="N1363" s="55">
        <v>129</v>
      </c>
      <c r="O1363" s="55">
        <v>119</v>
      </c>
      <c r="P1363" s="55">
        <v>114</v>
      </c>
      <c r="Q1363" s="101">
        <v>95</v>
      </c>
      <c r="R1363" s="101">
        <v>106</v>
      </c>
      <c r="S1363" s="101">
        <v>107</v>
      </c>
      <c r="T1363" s="101">
        <v>104</v>
      </c>
    </row>
    <row r="1364" spans="1:20" ht="17" thickBot="1" x14ac:dyDescent="0.25">
      <c r="A1364" s="5">
        <v>2</v>
      </c>
      <c r="B1364" s="46">
        <v>54</v>
      </c>
      <c r="C1364" s="46">
        <v>63</v>
      </c>
      <c r="D1364" s="46">
        <v>70</v>
      </c>
      <c r="E1364" s="46">
        <v>68</v>
      </c>
      <c r="F1364" s="55">
        <v>83</v>
      </c>
      <c r="G1364" s="55">
        <v>90</v>
      </c>
      <c r="H1364" s="55">
        <v>88</v>
      </c>
      <c r="I1364" s="55">
        <v>98</v>
      </c>
      <c r="J1364" s="55">
        <v>100</v>
      </c>
      <c r="K1364" s="55">
        <v>84</v>
      </c>
      <c r="L1364" s="55">
        <v>110</v>
      </c>
      <c r="M1364" s="55">
        <v>110</v>
      </c>
      <c r="N1364" s="55">
        <v>115</v>
      </c>
      <c r="O1364" s="55">
        <v>123</v>
      </c>
      <c r="P1364" s="55">
        <v>113</v>
      </c>
      <c r="Q1364" s="101">
        <v>111</v>
      </c>
      <c r="R1364" s="101">
        <v>88</v>
      </c>
      <c r="S1364" s="101">
        <v>100</v>
      </c>
      <c r="T1364" s="101">
        <v>108</v>
      </c>
    </row>
    <row r="1365" spans="1:20" ht="17" thickBot="1" x14ac:dyDescent="0.25">
      <c r="A1365" s="5">
        <v>3</v>
      </c>
      <c r="B1365" s="46">
        <v>58</v>
      </c>
      <c r="C1365" s="46">
        <v>49</v>
      </c>
      <c r="D1365" s="46">
        <v>63</v>
      </c>
      <c r="E1365" s="46">
        <v>61</v>
      </c>
      <c r="F1365" s="55">
        <v>65</v>
      </c>
      <c r="G1365" s="55">
        <v>84</v>
      </c>
      <c r="H1365" s="55">
        <v>87</v>
      </c>
      <c r="I1365" s="55">
        <v>80</v>
      </c>
      <c r="J1365" s="55">
        <v>97</v>
      </c>
      <c r="K1365" s="55">
        <v>96</v>
      </c>
      <c r="L1365" s="55">
        <v>79</v>
      </c>
      <c r="M1365" s="55">
        <v>102</v>
      </c>
      <c r="N1365" s="55">
        <v>109</v>
      </c>
      <c r="O1365" s="55">
        <v>118</v>
      </c>
      <c r="P1365" s="55">
        <v>118</v>
      </c>
      <c r="Q1365" s="101">
        <v>113</v>
      </c>
      <c r="R1365" s="101">
        <v>107</v>
      </c>
      <c r="S1365" s="101">
        <v>86</v>
      </c>
      <c r="T1365" s="101">
        <v>95</v>
      </c>
    </row>
    <row r="1366" spans="1:20" ht="17" thickBot="1" x14ac:dyDescent="0.25">
      <c r="A1366" s="5">
        <v>4</v>
      </c>
      <c r="B1366" s="46">
        <v>49</v>
      </c>
      <c r="C1366" s="46">
        <v>50</v>
      </c>
      <c r="D1366" s="46">
        <v>43</v>
      </c>
      <c r="E1366" s="46">
        <v>55</v>
      </c>
      <c r="F1366" s="55">
        <v>57</v>
      </c>
      <c r="G1366" s="55">
        <v>62</v>
      </c>
      <c r="H1366" s="55">
        <v>83</v>
      </c>
      <c r="I1366" s="55">
        <v>86</v>
      </c>
      <c r="J1366" s="55">
        <v>72</v>
      </c>
      <c r="K1366" s="55">
        <v>94</v>
      </c>
      <c r="L1366" s="55">
        <v>96</v>
      </c>
      <c r="M1366" s="55">
        <v>74</v>
      </c>
      <c r="N1366" s="55">
        <v>101</v>
      </c>
      <c r="O1366" s="55">
        <v>106</v>
      </c>
      <c r="P1366" s="55">
        <v>112</v>
      </c>
      <c r="Q1366" s="101">
        <v>117</v>
      </c>
      <c r="R1366" s="101">
        <v>107</v>
      </c>
      <c r="S1366" s="101">
        <v>101</v>
      </c>
      <c r="T1366" s="101">
        <v>85</v>
      </c>
    </row>
    <row r="1367" spans="1:20" ht="17" thickBot="1" x14ac:dyDescent="0.25">
      <c r="A1367" s="5">
        <v>5</v>
      </c>
      <c r="B1367" s="46">
        <v>32</v>
      </c>
      <c r="C1367" s="46">
        <v>47</v>
      </c>
      <c r="D1367" s="46">
        <v>47</v>
      </c>
      <c r="E1367" s="46">
        <v>39</v>
      </c>
      <c r="F1367" s="55">
        <v>53</v>
      </c>
      <c r="G1367" s="55">
        <v>57</v>
      </c>
      <c r="H1367" s="55">
        <v>58</v>
      </c>
      <c r="I1367" s="55">
        <v>76</v>
      </c>
      <c r="J1367" s="55">
        <v>82</v>
      </c>
      <c r="K1367" s="55">
        <v>66</v>
      </c>
      <c r="L1367" s="55">
        <v>86</v>
      </c>
      <c r="M1367" s="55">
        <v>89</v>
      </c>
      <c r="N1367" s="55">
        <v>69</v>
      </c>
      <c r="O1367" s="55">
        <v>96</v>
      </c>
      <c r="P1367" s="55">
        <v>102</v>
      </c>
      <c r="Q1367" s="101">
        <v>109</v>
      </c>
      <c r="R1367" s="101">
        <v>104</v>
      </c>
      <c r="S1367" s="101">
        <v>95</v>
      </c>
      <c r="T1367" s="101">
        <v>101</v>
      </c>
    </row>
    <row r="1368" spans="1:20" ht="17" thickBot="1" x14ac:dyDescent="0.25">
      <c r="A1368" s="5">
        <v>6</v>
      </c>
      <c r="B1368" s="46">
        <v>26</v>
      </c>
      <c r="C1368" s="46">
        <v>27</v>
      </c>
      <c r="D1368" s="46">
        <v>38</v>
      </c>
      <c r="E1368" s="46">
        <v>48</v>
      </c>
      <c r="F1368" s="55">
        <v>39</v>
      </c>
      <c r="G1368" s="55">
        <v>48</v>
      </c>
      <c r="H1368" s="55">
        <v>52</v>
      </c>
      <c r="I1368" s="55">
        <v>57</v>
      </c>
      <c r="J1368" s="55">
        <v>64</v>
      </c>
      <c r="K1368" s="55">
        <v>72</v>
      </c>
      <c r="L1368" s="55">
        <v>65</v>
      </c>
      <c r="M1368" s="55">
        <v>81</v>
      </c>
      <c r="N1368" s="55">
        <v>86</v>
      </c>
      <c r="O1368" s="55">
        <v>69</v>
      </c>
      <c r="P1368" s="55">
        <v>88</v>
      </c>
      <c r="Q1368" s="101">
        <v>101</v>
      </c>
      <c r="R1368" s="101">
        <v>103</v>
      </c>
      <c r="S1368" s="101">
        <v>102</v>
      </c>
      <c r="T1368" s="101">
        <v>91</v>
      </c>
    </row>
    <row r="1369" spans="1:20" ht="17" thickBot="1" x14ac:dyDescent="0.25">
      <c r="A1369" s="5">
        <v>7</v>
      </c>
      <c r="B1369" s="46">
        <v>32</v>
      </c>
      <c r="C1369" s="46">
        <v>26</v>
      </c>
      <c r="D1369" s="46">
        <v>26</v>
      </c>
      <c r="E1369" s="46">
        <v>38</v>
      </c>
      <c r="F1369" s="55">
        <v>43</v>
      </c>
      <c r="G1369" s="55">
        <v>34</v>
      </c>
      <c r="H1369" s="55">
        <v>47</v>
      </c>
      <c r="I1369" s="55">
        <v>51</v>
      </c>
      <c r="J1369" s="55">
        <v>53</v>
      </c>
      <c r="K1369" s="55">
        <v>61</v>
      </c>
      <c r="L1369" s="55">
        <v>71</v>
      </c>
      <c r="M1369" s="55">
        <v>66</v>
      </c>
      <c r="N1369" s="55">
        <v>80</v>
      </c>
      <c r="O1369" s="55">
        <v>81</v>
      </c>
      <c r="P1369" s="55">
        <v>67</v>
      </c>
      <c r="Q1369" s="101">
        <v>88</v>
      </c>
      <c r="R1369" s="101">
        <v>95</v>
      </c>
      <c r="S1369" s="101">
        <v>99</v>
      </c>
      <c r="T1369" s="101">
        <v>97</v>
      </c>
    </row>
    <row r="1370" spans="1:20" ht="17" thickBot="1" x14ac:dyDescent="0.25">
      <c r="A1370" s="5">
        <v>8</v>
      </c>
      <c r="B1370" s="46">
        <v>28</v>
      </c>
      <c r="C1370" s="46">
        <v>27</v>
      </c>
      <c r="D1370" s="46">
        <v>25</v>
      </c>
      <c r="E1370" s="46">
        <v>23</v>
      </c>
      <c r="F1370" s="55">
        <v>37</v>
      </c>
      <c r="G1370" s="55">
        <v>41</v>
      </c>
      <c r="H1370" s="55">
        <v>29</v>
      </c>
      <c r="I1370" s="55">
        <v>44</v>
      </c>
      <c r="J1370" s="55">
        <v>46</v>
      </c>
      <c r="K1370" s="55">
        <v>53</v>
      </c>
      <c r="L1370" s="55">
        <v>53</v>
      </c>
      <c r="M1370" s="55">
        <v>57</v>
      </c>
      <c r="N1370" s="55">
        <v>49</v>
      </c>
      <c r="O1370" s="55">
        <v>63</v>
      </c>
      <c r="P1370" s="55">
        <v>53</v>
      </c>
      <c r="Q1370" s="101">
        <v>40</v>
      </c>
      <c r="R1370" s="101">
        <v>61</v>
      </c>
      <c r="S1370" s="101">
        <v>48</v>
      </c>
      <c r="T1370" s="101">
        <v>71</v>
      </c>
    </row>
    <row r="1371" spans="1:20" ht="17" thickBot="1" x14ac:dyDescent="0.25">
      <c r="A1371" s="5">
        <v>9</v>
      </c>
      <c r="B1371" s="46">
        <v>24</v>
      </c>
      <c r="C1371" s="46">
        <v>25</v>
      </c>
      <c r="D1371" s="46">
        <v>21</v>
      </c>
      <c r="E1371" s="46">
        <v>22</v>
      </c>
      <c r="F1371" s="55">
        <v>21</v>
      </c>
      <c r="G1371" s="55">
        <v>25</v>
      </c>
      <c r="H1371" s="55">
        <v>33</v>
      </c>
      <c r="I1371" s="55">
        <v>22</v>
      </c>
      <c r="J1371" s="55">
        <v>39</v>
      </c>
      <c r="K1371" s="55">
        <v>40</v>
      </c>
      <c r="L1371" s="55">
        <v>47</v>
      </c>
      <c r="M1371" s="55">
        <v>42</v>
      </c>
      <c r="N1371" s="55">
        <v>53</v>
      </c>
      <c r="O1371" s="55">
        <v>43</v>
      </c>
      <c r="P1371" s="55">
        <v>53</v>
      </c>
      <c r="Q1371" s="101">
        <v>54</v>
      </c>
      <c r="R1371" s="101">
        <v>38</v>
      </c>
      <c r="S1371" s="101">
        <v>52</v>
      </c>
      <c r="T1371" s="101">
        <v>47</v>
      </c>
    </row>
    <row r="1372" spans="1:20" ht="17" thickBot="1" x14ac:dyDescent="0.25">
      <c r="A1372" s="5">
        <v>10</v>
      </c>
      <c r="B1372" s="46">
        <v>16</v>
      </c>
      <c r="C1372" s="46">
        <v>23</v>
      </c>
      <c r="D1372" s="46">
        <v>22</v>
      </c>
      <c r="E1372" s="46" t="s">
        <v>29</v>
      </c>
      <c r="F1372" s="55">
        <v>20</v>
      </c>
      <c r="G1372" s="55">
        <v>17</v>
      </c>
      <c r="H1372" s="55">
        <v>18</v>
      </c>
      <c r="I1372" s="55">
        <v>31</v>
      </c>
      <c r="J1372" s="55">
        <v>16</v>
      </c>
      <c r="K1372" s="55">
        <v>39</v>
      </c>
      <c r="L1372" s="55">
        <v>37</v>
      </c>
      <c r="M1372" s="55">
        <v>42</v>
      </c>
      <c r="N1372" s="55">
        <v>42</v>
      </c>
      <c r="O1372" s="55">
        <v>52</v>
      </c>
      <c r="P1372" s="55">
        <v>40</v>
      </c>
      <c r="Q1372" s="101">
        <v>46</v>
      </c>
      <c r="R1372" s="101">
        <v>46</v>
      </c>
      <c r="S1372" s="101">
        <v>32</v>
      </c>
      <c r="T1372" s="101">
        <v>47</v>
      </c>
    </row>
    <row r="1373" spans="1:20" ht="17" thickBot="1" x14ac:dyDescent="0.25">
      <c r="A1373" s="5">
        <v>11</v>
      </c>
      <c r="B1373" s="46">
        <v>16</v>
      </c>
      <c r="C1373" s="46">
        <v>14</v>
      </c>
      <c r="D1373" s="46">
        <v>20</v>
      </c>
      <c r="E1373" s="57" t="s">
        <v>12</v>
      </c>
      <c r="F1373" s="55">
        <v>14</v>
      </c>
      <c r="G1373" s="55">
        <v>17</v>
      </c>
      <c r="H1373" s="55">
        <v>14</v>
      </c>
      <c r="I1373" s="55">
        <v>17</v>
      </c>
      <c r="J1373" s="55">
        <v>30</v>
      </c>
      <c r="K1373" s="55">
        <v>16</v>
      </c>
      <c r="L1373" s="55">
        <v>34</v>
      </c>
      <c r="M1373" s="55">
        <v>32</v>
      </c>
      <c r="N1373" s="55">
        <v>38</v>
      </c>
      <c r="O1373" s="55">
        <v>37</v>
      </c>
      <c r="P1373" s="55">
        <v>47</v>
      </c>
      <c r="Q1373" s="101">
        <v>34</v>
      </c>
      <c r="R1373" s="101">
        <v>41</v>
      </c>
      <c r="S1373" s="101">
        <v>39</v>
      </c>
      <c r="T1373" s="101">
        <v>31</v>
      </c>
    </row>
    <row r="1374" spans="1:20" ht="17" thickBot="1" x14ac:dyDescent="0.25">
      <c r="A1374" s="5">
        <v>12</v>
      </c>
      <c r="B1374" s="46">
        <v>13</v>
      </c>
      <c r="C1374" s="46">
        <v>14</v>
      </c>
      <c r="D1374" s="46">
        <v>14</v>
      </c>
      <c r="E1374" s="46" t="s">
        <v>29</v>
      </c>
      <c r="F1374" s="55">
        <v>17</v>
      </c>
      <c r="G1374" s="46" t="s">
        <v>29</v>
      </c>
      <c r="H1374" s="55">
        <v>14</v>
      </c>
      <c r="I1374" s="55">
        <v>14</v>
      </c>
      <c r="J1374" s="55">
        <v>16</v>
      </c>
      <c r="K1374" s="55">
        <v>29</v>
      </c>
      <c r="L1374" s="55">
        <v>15</v>
      </c>
      <c r="M1374" s="55">
        <v>30</v>
      </c>
      <c r="N1374" s="55">
        <v>23</v>
      </c>
      <c r="O1374" s="55">
        <v>35</v>
      </c>
      <c r="P1374" s="55">
        <v>35</v>
      </c>
      <c r="Q1374" s="101">
        <v>43</v>
      </c>
      <c r="R1374" s="101">
        <v>33</v>
      </c>
      <c r="S1374" s="101">
        <v>38</v>
      </c>
      <c r="T1374" s="101">
        <v>41</v>
      </c>
    </row>
    <row r="1375" spans="1:20" ht="18" thickBot="1" x14ac:dyDescent="0.25">
      <c r="A1375" s="5" t="s">
        <v>13</v>
      </c>
      <c r="B1375" s="46"/>
      <c r="C1375" s="46"/>
      <c r="D1375" s="46"/>
      <c r="E1375" s="46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103"/>
    </row>
    <row r="1376" spans="1:20" ht="35" thickBot="1" x14ac:dyDescent="0.25">
      <c r="A1376" s="16" t="s">
        <v>14</v>
      </c>
      <c r="B1376" s="58">
        <v>484</v>
      </c>
      <c r="C1376" s="58">
        <v>523</v>
      </c>
      <c r="D1376" s="58">
        <v>554</v>
      </c>
      <c r="E1376" s="58">
        <v>531</v>
      </c>
      <c r="F1376" s="58">
        <v>626</v>
      </c>
      <c r="G1376" s="58">
        <v>672</v>
      </c>
      <c r="H1376" s="58">
        <v>735</v>
      </c>
      <c r="I1376" s="58">
        <v>765</v>
      </c>
      <c r="J1376" s="58">
        <v>814</v>
      </c>
      <c r="K1376" s="58">
        <v>883</v>
      </c>
      <c r="L1376" s="58">
        <v>928</v>
      </c>
      <c r="M1376" s="58">
        <f t="shared" ref="M1376:R1376" si="808">SUM(M1362:M1374)</f>
        <v>966</v>
      </c>
      <c r="N1376" s="58">
        <f t="shared" si="808"/>
        <v>1004</v>
      </c>
      <c r="O1376" s="58">
        <f t="shared" si="808"/>
        <v>1050</v>
      </c>
      <c r="P1376" s="58">
        <f t="shared" si="808"/>
        <v>1032</v>
      </c>
      <c r="Q1376" s="58">
        <f t="shared" si="808"/>
        <v>1049</v>
      </c>
      <c r="R1376" s="58">
        <f t="shared" si="808"/>
        <v>1027</v>
      </c>
      <c r="S1376" s="58">
        <f t="shared" ref="S1376:T1376" si="809">SUM(S1362:S1374)</f>
        <v>1004</v>
      </c>
      <c r="T1376" s="105">
        <f t="shared" ref="T1376" si="810">SUM(T1362:T1374)</f>
        <v>1019</v>
      </c>
    </row>
    <row r="1377" spans="1:20" ht="52" thickBot="1" x14ac:dyDescent="0.25">
      <c r="A1377" s="16" t="s">
        <v>28</v>
      </c>
      <c r="B1377" s="48"/>
      <c r="C1377" s="59">
        <f>((C1376-B1376)/B1376)</f>
        <v>8.057851239669421E-2</v>
      </c>
      <c r="D1377" s="59">
        <f>((D1376-C1376)/C1376)</f>
        <v>5.9273422562141492E-2</v>
      </c>
      <c r="E1377" s="59">
        <f>((E1376-D1376)/D1376)</f>
        <v>-4.1516245487364621E-2</v>
      </c>
      <c r="F1377" s="59">
        <f>((F1376-E1376)/E1376)</f>
        <v>0.17890772128060264</v>
      </c>
      <c r="G1377" s="59">
        <f t="shared" ref="G1377:T1377" si="811">((G1376-F1376)/F1376)</f>
        <v>7.3482428115015971E-2</v>
      </c>
      <c r="H1377" s="59">
        <f t="shared" si="811"/>
        <v>9.375E-2</v>
      </c>
      <c r="I1377" s="59">
        <f t="shared" si="811"/>
        <v>4.0816326530612242E-2</v>
      </c>
      <c r="J1377" s="59">
        <f t="shared" si="811"/>
        <v>6.4052287581699341E-2</v>
      </c>
      <c r="K1377" s="59">
        <f t="shared" si="811"/>
        <v>8.476658476658476E-2</v>
      </c>
      <c r="L1377" s="59">
        <f t="shared" si="811"/>
        <v>5.0962627406568518E-2</v>
      </c>
      <c r="M1377" s="59">
        <f t="shared" si="811"/>
        <v>4.0948275862068964E-2</v>
      </c>
      <c r="N1377" s="59">
        <f t="shared" si="811"/>
        <v>3.9337474120082816E-2</v>
      </c>
      <c r="O1377" s="59">
        <f t="shared" si="811"/>
        <v>4.5816733067729085E-2</v>
      </c>
      <c r="P1377" s="59">
        <f t="shared" si="811"/>
        <v>-1.7142857142857144E-2</v>
      </c>
      <c r="Q1377" s="59">
        <f t="shared" si="811"/>
        <v>1.6472868217054265E-2</v>
      </c>
      <c r="R1377" s="59">
        <f t="shared" si="811"/>
        <v>-2.0972354623450904E-2</v>
      </c>
      <c r="S1377" s="59">
        <f t="shared" si="811"/>
        <v>-2.2395326192794548E-2</v>
      </c>
      <c r="T1377" s="59">
        <f t="shared" si="811"/>
        <v>1.4940239043824702E-2</v>
      </c>
    </row>
    <row r="1378" spans="1:20" ht="69" thickBot="1" x14ac:dyDescent="0.25">
      <c r="A1378" s="16" t="s">
        <v>16</v>
      </c>
      <c r="B1378" s="59"/>
      <c r="C1378" s="59"/>
      <c r="D1378" s="59"/>
      <c r="E1378" s="59"/>
      <c r="F1378" s="59"/>
      <c r="G1378" s="59">
        <f t="shared" ref="G1378:T1378" si="812">(G1376-B1376)/B1376</f>
        <v>0.38842975206611569</v>
      </c>
      <c r="H1378" s="59">
        <f t="shared" si="812"/>
        <v>0.40535372848948376</v>
      </c>
      <c r="I1378" s="59">
        <f t="shared" si="812"/>
        <v>0.38086642599277976</v>
      </c>
      <c r="J1378" s="59">
        <f t="shared" si="812"/>
        <v>0.53295668549905839</v>
      </c>
      <c r="K1378" s="59">
        <f t="shared" si="812"/>
        <v>0.41054313099041534</v>
      </c>
      <c r="L1378" s="59">
        <f t="shared" si="812"/>
        <v>0.38095238095238093</v>
      </c>
      <c r="M1378" s="59">
        <f t="shared" si="812"/>
        <v>0.31428571428571428</v>
      </c>
      <c r="N1378" s="59">
        <f t="shared" si="812"/>
        <v>0.31241830065359477</v>
      </c>
      <c r="O1378" s="59">
        <f t="shared" si="812"/>
        <v>0.28992628992628994</v>
      </c>
      <c r="P1378" s="59">
        <f t="shared" si="812"/>
        <v>0.16874292185730463</v>
      </c>
      <c r="Q1378" s="59">
        <f t="shared" si="812"/>
        <v>0.13038793103448276</v>
      </c>
      <c r="R1378" s="59">
        <f t="shared" si="812"/>
        <v>6.3146997929606624E-2</v>
      </c>
      <c r="S1378" s="59">
        <f t="shared" si="812"/>
        <v>0</v>
      </c>
      <c r="T1378" s="59">
        <f t="shared" si="812"/>
        <v>-2.9523809523809525E-2</v>
      </c>
    </row>
    <row r="1379" spans="1:20" ht="86" thickBot="1" x14ac:dyDescent="0.25">
      <c r="A1379" s="16" t="s">
        <v>17</v>
      </c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>
        <f t="shared" ref="L1379:T1379" si="813">(L1376-B1376)/B1376</f>
        <v>0.9173553719008265</v>
      </c>
      <c r="M1379" s="59">
        <f t="shared" si="813"/>
        <v>0.84703632887189295</v>
      </c>
      <c r="N1379" s="59">
        <f t="shared" si="813"/>
        <v>0.81227436823104693</v>
      </c>
      <c r="O1379" s="59">
        <f t="shared" si="813"/>
        <v>0.97740112994350281</v>
      </c>
      <c r="P1379" s="59">
        <f t="shared" si="813"/>
        <v>0.6485623003194888</v>
      </c>
      <c r="Q1379" s="59">
        <f t="shared" si="813"/>
        <v>0.56101190476190477</v>
      </c>
      <c r="R1379" s="59">
        <f t="shared" si="813"/>
        <v>0.39727891156462586</v>
      </c>
      <c r="S1379" s="59">
        <f t="shared" si="813"/>
        <v>0.31241830065359477</v>
      </c>
      <c r="T1379" s="59">
        <f t="shared" si="813"/>
        <v>0.25184275184275184</v>
      </c>
    </row>
    <row r="1380" spans="1:20" ht="35" thickBot="1" x14ac:dyDescent="0.25">
      <c r="A1380" s="16" t="s">
        <v>18</v>
      </c>
      <c r="B1380" s="60">
        <v>10071</v>
      </c>
      <c r="C1380" s="60">
        <v>10004</v>
      </c>
      <c r="D1380" s="60">
        <v>9788</v>
      </c>
      <c r="E1380" s="60">
        <v>9439</v>
      </c>
      <c r="F1380" s="60">
        <v>9116</v>
      </c>
      <c r="G1380" s="29">
        <v>8809</v>
      </c>
      <c r="H1380" s="29">
        <v>8649</v>
      </c>
      <c r="I1380" s="29">
        <v>8392</v>
      </c>
      <c r="J1380" s="29">
        <v>8179</v>
      </c>
      <c r="K1380" s="29">
        <v>7906</v>
      </c>
      <c r="L1380" s="29">
        <v>7682</v>
      </c>
      <c r="M1380" s="29">
        <v>7587</v>
      </c>
      <c r="N1380" s="29">
        <v>7606</v>
      </c>
      <c r="O1380" s="29">
        <v>7825</v>
      </c>
      <c r="P1380" s="29">
        <v>8027</v>
      </c>
      <c r="Q1380" s="29">
        <v>8279</v>
      </c>
      <c r="R1380" s="29">
        <v>8308</v>
      </c>
      <c r="S1380" s="29">
        <v>8126</v>
      </c>
      <c r="T1380" s="29">
        <v>7857</v>
      </c>
    </row>
    <row r="1381" spans="1:20" ht="69" thickBot="1" x14ac:dyDescent="0.25">
      <c r="A1381" s="16" t="s">
        <v>19</v>
      </c>
      <c r="B1381" s="59"/>
      <c r="C1381" s="59">
        <f t="shared" ref="C1381:T1381" si="814">(C1380-B1380)/B1380</f>
        <v>-6.6527653659020948E-3</v>
      </c>
      <c r="D1381" s="59">
        <f t="shared" si="814"/>
        <v>-2.1591363454618154E-2</v>
      </c>
      <c r="E1381" s="59">
        <f t="shared" si="814"/>
        <v>-3.5655905190028606E-2</v>
      </c>
      <c r="F1381" s="59">
        <f t="shared" si="814"/>
        <v>-3.4219726665960376E-2</v>
      </c>
      <c r="G1381" s="59">
        <f t="shared" si="814"/>
        <v>-3.3677051338306271E-2</v>
      </c>
      <c r="H1381" s="59">
        <f t="shared" si="814"/>
        <v>-1.8163242138721763E-2</v>
      </c>
      <c r="I1381" s="59">
        <f t="shared" si="814"/>
        <v>-2.9714417851774772E-2</v>
      </c>
      <c r="J1381" s="59">
        <f t="shared" si="814"/>
        <v>-2.5381315538608198E-2</v>
      </c>
      <c r="K1381" s="59">
        <f t="shared" si="814"/>
        <v>-3.337816358968089E-2</v>
      </c>
      <c r="L1381" s="59">
        <f t="shared" si="814"/>
        <v>-2.8332911712623324E-2</v>
      </c>
      <c r="M1381" s="59">
        <f t="shared" si="814"/>
        <v>-1.2366571205415256E-2</v>
      </c>
      <c r="N1381" s="59">
        <f t="shared" si="814"/>
        <v>2.5042836430736785E-3</v>
      </c>
      <c r="O1381" s="59">
        <f t="shared" si="814"/>
        <v>2.879305811201683E-2</v>
      </c>
      <c r="P1381" s="59">
        <f t="shared" si="814"/>
        <v>2.5814696485623002E-2</v>
      </c>
      <c r="Q1381" s="59">
        <f t="shared" si="814"/>
        <v>3.1394045097794941E-2</v>
      </c>
      <c r="R1381" s="59">
        <f t="shared" si="814"/>
        <v>3.5028385070660709E-3</v>
      </c>
      <c r="S1381" s="59">
        <f t="shared" si="814"/>
        <v>-2.1906596051998073E-2</v>
      </c>
      <c r="T1381" s="59">
        <f t="shared" si="814"/>
        <v>-3.3103618016244153E-2</v>
      </c>
    </row>
    <row r="1382" spans="1:20" ht="69" thickBot="1" x14ac:dyDescent="0.25">
      <c r="A1382" s="16" t="s">
        <v>20</v>
      </c>
      <c r="B1382" s="59"/>
      <c r="C1382" s="59"/>
      <c r="D1382" s="59"/>
      <c r="E1382" s="59"/>
      <c r="F1382" s="59"/>
      <c r="G1382" s="59">
        <f t="shared" ref="G1382:T1382" si="815">(G1380-B1380)/B1380</f>
        <v>-0.12531029689206633</v>
      </c>
      <c r="H1382" s="59">
        <f t="shared" si="815"/>
        <v>-0.13544582167133146</v>
      </c>
      <c r="I1382" s="59">
        <f t="shared" si="815"/>
        <v>-0.14262362076011442</v>
      </c>
      <c r="J1382" s="59">
        <f t="shared" si="815"/>
        <v>-0.13348871702510859</v>
      </c>
      <c r="K1382" s="59">
        <f t="shared" si="815"/>
        <v>-0.13273365511189117</v>
      </c>
      <c r="L1382" s="59">
        <f t="shared" si="815"/>
        <v>-0.12793733681462141</v>
      </c>
      <c r="M1382" s="59">
        <f t="shared" si="815"/>
        <v>-0.12278876170655567</v>
      </c>
      <c r="N1382" s="59">
        <f t="shared" si="815"/>
        <v>-9.3660629170638707E-2</v>
      </c>
      <c r="O1382" s="59">
        <f t="shared" si="815"/>
        <v>-4.3281574764641152E-2</v>
      </c>
      <c r="P1382" s="59">
        <f t="shared" si="815"/>
        <v>1.5304831773336707E-2</v>
      </c>
      <c r="Q1382" s="59">
        <f t="shared" si="815"/>
        <v>7.7714136943504292E-2</v>
      </c>
      <c r="R1382" s="59">
        <f t="shared" si="815"/>
        <v>9.5030974034532756E-2</v>
      </c>
      <c r="S1382" s="59">
        <f t="shared" si="815"/>
        <v>6.836707862214042E-2</v>
      </c>
      <c r="T1382" s="59">
        <f t="shared" si="815"/>
        <v>4.0894568690095848E-3</v>
      </c>
    </row>
    <row r="1383" spans="1:20" ht="86" thickBot="1" x14ac:dyDescent="0.25">
      <c r="A1383" s="16" t="s">
        <v>21</v>
      </c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>
        <f t="shared" ref="L1383:T1383" si="816">(L1380-B1380)/B1380</f>
        <v>-0.23721576804686725</v>
      </c>
      <c r="M1383" s="59">
        <f t="shared" si="816"/>
        <v>-0.2416033586565374</v>
      </c>
      <c r="N1383" s="59">
        <f t="shared" si="816"/>
        <v>-0.22292603187576623</v>
      </c>
      <c r="O1383" s="59">
        <f t="shared" si="816"/>
        <v>-0.17099268990359148</v>
      </c>
      <c r="P1383" s="59">
        <f t="shared" si="816"/>
        <v>-0.11946028960070207</v>
      </c>
      <c r="Q1383" s="59">
        <f t="shared" si="816"/>
        <v>-6.0165739584515834E-2</v>
      </c>
      <c r="R1383" s="59">
        <f t="shared" si="816"/>
        <v>-3.9426523297491037E-2</v>
      </c>
      <c r="S1383" s="59">
        <f t="shared" si="816"/>
        <v>-3.169685414680648E-2</v>
      </c>
      <c r="T1383" s="59">
        <f t="shared" si="816"/>
        <v>-3.936911602885438E-2</v>
      </c>
    </row>
    <row r="1384" spans="1:20" ht="52" thickBot="1" x14ac:dyDescent="0.25">
      <c r="A1384" s="16" t="s">
        <v>22</v>
      </c>
      <c r="B1384" s="59">
        <f>B1376/B1380</f>
        <v>4.8058782643233044E-2</v>
      </c>
      <c r="C1384" s="59">
        <f>C1376/C1380</f>
        <v>5.2279088364654142E-2</v>
      </c>
      <c r="D1384" s="59">
        <f>D1376/D1380</f>
        <v>5.6599918267266042E-2</v>
      </c>
      <c r="E1384" s="59">
        <f>E1376/E1380</f>
        <v>5.6255959317724334E-2</v>
      </c>
      <c r="F1384" s="59">
        <f>F1376/F1380</f>
        <v>6.8670469504168496E-2</v>
      </c>
      <c r="G1384" s="59">
        <f t="shared" ref="G1384:M1384" si="817">G1376/G1380</f>
        <v>7.6285616982631393E-2</v>
      </c>
      <c r="H1384" s="59">
        <f t="shared" si="817"/>
        <v>8.4980922650017346E-2</v>
      </c>
      <c r="I1384" s="59">
        <f t="shared" si="817"/>
        <v>9.1158245948522398E-2</v>
      </c>
      <c r="J1384" s="59">
        <f t="shared" si="817"/>
        <v>9.9523169091575991E-2</v>
      </c>
      <c r="K1384" s="59">
        <f t="shared" si="817"/>
        <v>0.11168732608145712</v>
      </c>
      <c r="L1384" s="59">
        <f t="shared" si="817"/>
        <v>0.12080187451184587</v>
      </c>
      <c r="M1384" s="59">
        <f t="shared" si="817"/>
        <v>0.12732305258995649</v>
      </c>
      <c r="N1384" s="59">
        <f t="shared" ref="N1384:O1384" si="818">N1376/N1380</f>
        <v>0.13200105180120958</v>
      </c>
      <c r="O1384" s="59">
        <f t="shared" si="818"/>
        <v>0.13418530351437699</v>
      </c>
      <c r="P1384" s="59">
        <f t="shared" ref="P1384:Q1384" si="819">P1376/P1380</f>
        <v>0.12856608944811262</v>
      </c>
      <c r="Q1384" s="59">
        <f t="shared" si="819"/>
        <v>0.12670612392801062</v>
      </c>
      <c r="R1384" s="59">
        <f t="shared" ref="R1384:S1384" si="820">R1376/R1380</f>
        <v>0.12361579200770342</v>
      </c>
      <c r="S1384" s="59">
        <f t="shared" si="820"/>
        <v>0.1235540241201083</v>
      </c>
      <c r="T1384" s="59">
        <f t="shared" ref="T1384" si="821">T1376/T1380</f>
        <v>0.12969326715031182</v>
      </c>
    </row>
    <row r="1385" spans="1:20" ht="69" thickBot="1" x14ac:dyDescent="0.25">
      <c r="A1385" s="16" t="s">
        <v>23</v>
      </c>
      <c r="B1385" s="59"/>
      <c r="C1385" s="59">
        <f t="shared" ref="C1385:K1385" si="822">(C1384-B1384)</f>
        <v>4.2203057214210971E-3</v>
      </c>
      <c r="D1385" s="59">
        <f t="shared" si="822"/>
        <v>4.3208299026119001E-3</v>
      </c>
      <c r="E1385" s="59">
        <f t="shared" si="822"/>
        <v>-3.4395894954170753E-4</v>
      </c>
      <c r="F1385" s="59">
        <f t="shared" si="822"/>
        <v>1.2414510186444162E-2</v>
      </c>
      <c r="G1385" s="59">
        <f t="shared" si="822"/>
        <v>7.615147478462897E-3</v>
      </c>
      <c r="H1385" s="59">
        <f t="shared" si="822"/>
        <v>8.6953056673859525E-3</v>
      </c>
      <c r="I1385" s="59">
        <f t="shared" si="822"/>
        <v>6.1773232985050525E-3</v>
      </c>
      <c r="J1385" s="59">
        <f t="shared" si="822"/>
        <v>8.3649231430535931E-3</v>
      </c>
      <c r="K1385" s="59">
        <f t="shared" si="822"/>
        <v>1.2164156989881131E-2</v>
      </c>
      <c r="L1385" s="59">
        <f t="shared" ref="L1385:T1385" si="823">(L1384-K1384)</f>
        <v>9.1145484303887525E-3</v>
      </c>
      <c r="M1385" s="59">
        <f t="shared" si="823"/>
        <v>6.5211780781106177E-3</v>
      </c>
      <c r="N1385" s="59">
        <f t="shared" si="823"/>
        <v>4.6779992112530866E-3</v>
      </c>
      <c r="O1385" s="59">
        <f t="shared" si="823"/>
        <v>2.1842517131674122E-3</v>
      </c>
      <c r="P1385" s="59">
        <f t="shared" si="823"/>
        <v>-5.6192140662643664E-3</v>
      </c>
      <c r="Q1385" s="59">
        <f t="shared" si="823"/>
        <v>-1.8599655201020082E-3</v>
      </c>
      <c r="R1385" s="59">
        <f t="shared" si="823"/>
        <v>-3.0903319203071933E-3</v>
      </c>
      <c r="S1385" s="59">
        <f t="shared" si="823"/>
        <v>-6.1767887595126636E-5</v>
      </c>
      <c r="T1385" s="59">
        <f t="shared" si="823"/>
        <v>6.1392430302035228E-3</v>
      </c>
    </row>
    <row r="1386" spans="1:20" ht="69" thickBot="1" x14ac:dyDescent="0.25">
      <c r="A1386" s="16" t="s">
        <v>24</v>
      </c>
      <c r="B1386" s="59"/>
      <c r="C1386" s="59"/>
      <c r="D1386" s="59"/>
      <c r="E1386" s="59"/>
      <c r="F1386" s="59"/>
      <c r="G1386" s="59">
        <f>G1384-B1384</f>
        <v>2.8226834339398349E-2</v>
      </c>
      <c r="H1386" s="59">
        <f t="shared" ref="H1386:K1386" si="824">H1384-C1384</f>
        <v>3.2701834285363204E-2</v>
      </c>
      <c r="I1386" s="59">
        <f t="shared" si="824"/>
        <v>3.4558327681256357E-2</v>
      </c>
      <c r="J1386" s="59">
        <f t="shared" si="824"/>
        <v>4.3267209773851657E-2</v>
      </c>
      <c r="K1386" s="59">
        <f t="shared" si="824"/>
        <v>4.3016856577288626E-2</v>
      </c>
      <c r="L1386" s="59">
        <f t="shared" ref="L1386:T1386" si="825">L1384-G1384</f>
        <v>4.4516257529214481E-2</v>
      </c>
      <c r="M1386" s="59">
        <f t="shared" si="825"/>
        <v>4.2342129939939147E-2</v>
      </c>
      <c r="N1386" s="59">
        <f t="shared" si="825"/>
        <v>4.0842805852687181E-2</v>
      </c>
      <c r="O1386" s="59">
        <f t="shared" si="825"/>
        <v>3.4662134422801E-2</v>
      </c>
      <c r="P1386" s="59">
        <f t="shared" si="825"/>
        <v>1.6878763366655503E-2</v>
      </c>
      <c r="Q1386" s="59">
        <f t="shared" si="825"/>
        <v>5.9042494161647419E-3</v>
      </c>
      <c r="R1386" s="59">
        <f t="shared" si="825"/>
        <v>-3.7072605822530691E-3</v>
      </c>
      <c r="S1386" s="59">
        <f t="shared" si="825"/>
        <v>-8.4470276811012823E-3</v>
      </c>
      <c r="T1386" s="59">
        <f t="shared" si="825"/>
        <v>-4.4920363640651717E-3</v>
      </c>
    </row>
    <row r="1387" spans="1:20" ht="69" thickBot="1" x14ac:dyDescent="0.25">
      <c r="A1387" s="16" t="s">
        <v>25</v>
      </c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>
        <f t="shared" ref="L1387:T1387" si="826">L1384-B1384</f>
        <v>7.274309186861283E-2</v>
      </c>
      <c r="M1387" s="59">
        <f t="shared" si="826"/>
        <v>7.5043964225302351E-2</v>
      </c>
      <c r="N1387" s="59">
        <f t="shared" si="826"/>
        <v>7.5401133533943537E-2</v>
      </c>
      <c r="O1387" s="59">
        <f t="shared" si="826"/>
        <v>7.792934419665265E-2</v>
      </c>
      <c r="P1387" s="59">
        <f t="shared" si="826"/>
        <v>5.9895619943944128E-2</v>
      </c>
      <c r="Q1387" s="59">
        <f t="shared" si="826"/>
        <v>5.0420506945379223E-2</v>
      </c>
      <c r="R1387" s="59">
        <f t="shared" si="826"/>
        <v>3.8634869357686077E-2</v>
      </c>
      <c r="S1387" s="59">
        <f t="shared" si="826"/>
        <v>3.2395778171585898E-2</v>
      </c>
      <c r="T1387" s="59">
        <f t="shared" si="826"/>
        <v>3.0170098058735828E-2</v>
      </c>
    </row>
    <row r="1391" spans="1:20" ht="16" x14ac:dyDescent="0.2">
      <c r="A1391" s="40" t="s">
        <v>92</v>
      </c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2">
        <f>G1389</f>
        <v>0</v>
      </c>
      <c r="N1391" s="42"/>
    </row>
    <row r="1392" spans="1:20" ht="17" thickBo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20" ht="18" thickBot="1" x14ac:dyDescent="0.25">
      <c r="A1393" s="10"/>
      <c r="B1393" s="10" t="s">
        <v>0</v>
      </c>
      <c r="C1393" s="10" t="s">
        <v>1</v>
      </c>
      <c r="D1393" s="10" t="s">
        <v>2</v>
      </c>
      <c r="E1393" s="10" t="s">
        <v>3</v>
      </c>
      <c r="F1393" s="10" t="s">
        <v>4</v>
      </c>
      <c r="G1393" s="10" t="s">
        <v>5</v>
      </c>
      <c r="H1393" s="10" t="s">
        <v>6</v>
      </c>
      <c r="I1393" s="10" t="s">
        <v>7</v>
      </c>
      <c r="J1393" s="10" t="s">
        <v>8</v>
      </c>
      <c r="K1393" s="10" t="s">
        <v>9</v>
      </c>
      <c r="L1393" s="10" t="s">
        <v>10</v>
      </c>
      <c r="M1393" s="10" t="s">
        <v>30</v>
      </c>
      <c r="N1393" s="10" t="s">
        <v>36</v>
      </c>
      <c r="O1393" s="10" t="s">
        <v>39</v>
      </c>
      <c r="P1393" s="10" t="s">
        <v>40</v>
      </c>
      <c r="Q1393" s="10" t="s">
        <v>41</v>
      </c>
      <c r="R1393" s="10" t="s">
        <v>42</v>
      </c>
      <c r="S1393" s="10" t="s">
        <v>43</v>
      </c>
      <c r="T1393" s="10" t="s">
        <v>46</v>
      </c>
    </row>
    <row r="1394" spans="1:20" ht="18" thickBot="1" x14ac:dyDescent="0.25">
      <c r="A1394" s="5" t="s">
        <v>11</v>
      </c>
      <c r="B1394" s="55">
        <v>47</v>
      </c>
      <c r="C1394" s="55">
        <v>37</v>
      </c>
      <c r="D1394" s="55">
        <v>52</v>
      </c>
      <c r="E1394" s="55">
        <v>31</v>
      </c>
      <c r="F1394" s="55">
        <v>40</v>
      </c>
      <c r="G1394" s="55">
        <v>31</v>
      </c>
      <c r="H1394" s="55">
        <v>42</v>
      </c>
      <c r="I1394" s="55">
        <v>34</v>
      </c>
      <c r="J1394" s="55">
        <v>56</v>
      </c>
      <c r="K1394" s="55">
        <v>45</v>
      </c>
      <c r="L1394" s="55">
        <v>63</v>
      </c>
      <c r="M1394" s="55">
        <v>41</v>
      </c>
      <c r="N1394" s="55">
        <v>48</v>
      </c>
      <c r="O1394" s="55">
        <v>60</v>
      </c>
      <c r="P1394" s="55">
        <v>59</v>
      </c>
      <c r="Q1394" s="101">
        <v>57</v>
      </c>
      <c r="R1394" s="101">
        <v>53</v>
      </c>
      <c r="S1394" s="101">
        <v>46</v>
      </c>
      <c r="T1394" s="103">
        <v>50</v>
      </c>
    </row>
    <row r="1395" spans="1:20" ht="17" thickBot="1" x14ac:dyDescent="0.25">
      <c r="A1395" s="5">
        <v>1</v>
      </c>
      <c r="B1395" s="46">
        <v>48</v>
      </c>
      <c r="C1395" s="46">
        <v>38</v>
      </c>
      <c r="D1395" s="46">
        <v>41</v>
      </c>
      <c r="E1395" s="46">
        <v>45</v>
      </c>
      <c r="F1395" s="55">
        <v>31</v>
      </c>
      <c r="G1395" s="55">
        <v>41</v>
      </c>
      <c r="H1395" s="55">
        <v>37</v>
      </c>
      <c r="I1395" s="55">
        <v>41</v>
      </c>
      <c r="J1395" s="55">
        <v>43</v>
      </c>
      <c r="K1395" s="55">
        <v>56</v>
      </c>
      <c r="L1395" s="55">
        <v>45</v>
      </c>
      <c r="M1395" s="55">
        <v>57</v>
      </c>
      <c r="N1395" s="55">
        <v>38</v>
      </c>
      <c r="O1395" s="55">
        <v>52</v>
      </c>
      <c r="P1395" s="55">
        <v>59</v>
      </c>
      <c r="Q1395" s="101">
        <v>55</v>
      </c>
      <c r="R1395" s="101">
        <v>66</v>
      </c>
      <c r="S1395" s="101">
        <v>44</v>
      </c>
      <c r="T1395" s="101">
        <v>46</v>
      </c>
    </row>
    <row r="1396" spans="1:20" ht="17" thickBot="1" x14ac:dyDescent="0.25">
      <c r="A1396" s="5">
        <v>2</v>
      </c>
      <c r="B1396" s="46">
        <v>47</v>
      </c>
      <c r="C1396" s="46">
        <v>46</v>
      </c>
      <c r="D1396" s="46">
        <v>35</v>
      </c>
      <c r="E1396" s="46">
        <v>39</v>
      </c>
      <c r="F1396" s="55">
        <v>43</v>
      </c>
      <c r="G1396" s="55">
        <v>28</v>
      </c>
      <c r="H1396" s="55">
        <v>39</v>
      </c>
      <c r="I1396" s="55">
        <v>35</v>
      </c>
      <c r="J1396" s="55">
        <v>38</v>
      </c>
      <c r="K1396" s="55">
        <v>38</v>
      </c>
      <c r="L1396" s="55">
        <v>48</v>
      </c>
      <c r="M1396" s="55">
        <v>42</v>
      </c>
      <c r="N1396" s="55">
        <v>53</v>
      </c>
      <c r="O1396" s="55">
        <v>35</v>
      </c>
      <c r="P1396" s="55">
        <v>52</v>
      </c>
      <c r="Q1396" s="101">
        <v>47</v>
      </c>
      <c r="R1396" s="101">
        <v>54</v>
      </c>
      <c r="S1396" s="101">
        <v>56</v>
      </c>
      <c r="T1396" s="101">
        <v>40</v>
      </c>
    </row>
    <row r="1397" spans="1:20" ht="17" thickBot="1" x14ac:dyDescent="0.25">
      <c r="A1397" s="5">
        <v>3</v>
      </c>
      <c r="B1397" s="46">
        <v>35</v>
      </c>
      <c r="C1397" s="46">
        <v>37</v>
      </c>
      <c r="D1397" s="46">
        <v>39</v>
      </c>
      <c r="E1397" s="46">
        <v>31</v>
      </c>
      <c r="F1397" s="55">
        <v>32</v>
      </c>
      <c r="G1397" s="55">
        <v>39</v>
      </c>
      <c r="H1397" s="55">
        <v>22</v>
      </c>
      <c r="I1397" s="55">
        <v>40</v>
      </c>
      <c r="J1397" s="55">
        <v>35</v>
      </c>
      <c r="K1397" s="55">
        <v>34</v>
      </c>
      <c r="L1397" s="55">
        <v>36</v>
      </c>
      <c r="M1397" s="55">
        <v>43</v>
      </c>
      <c r="N1397" s="55">
        <v>36</v>
      </c>
      <c r="O1397" s="55">
        <v>45</v>
      </c>
      <c r="P1397" s="55">
        <v>35</v>
      </c>
      <c r="Q1397" s="101">
        <v>28</v>
      </c>
      <c r="R1397" s="101">
        <v>51</v>
      </c>
      <c r="S1397" s="101">
        <v>47</v>
      </c>
      <c r="T1397" s="101">
        <v>49</v>
      </c>
    </row>
    <row r="1398" spans="1:20" ht="17" thickBot="1" x14ac:dyDescent="0.25">
      <c r="A1398" s="5">
        <v>4</v>
      </c>
      <c r="B1398" s="46">
        <v>44</v>
      </c>
      <c r="C1398" s="46">
        <v>32</v>
      </c>
      <c r="D1398" s="46">
        <v>18</v>
      </c>
      <c r="E1398" s="46">
        <v>35</v>
      </c>
      <c r="F1398" s="55">
        <v>21</v>
      </c>
      <c r="G1398" s="55">
        <v>31</v>
      </c>
      <c r="H1398" s="55">
        <v>36</v>
      </c>
      <c r="I1398" s="55">
        <v>24</v>
      </c>
      <c r="J1398" s="55">
        <v>35</v>
      </c>
      <c r="K1398" s="55">
        <v>34</v>
      </c>
      <c r="L1398" s="55">
        <v>36</v>
      </c>
      <c r="M1398" s="55">
        <v>33</v>
      </c>
      <c r="N1398" s="55">
        <v>43</v>
      </c>
      <c r="O1398" s="55">
        <v>30</v>
      </c>
      <c r="P1398" s="55">
        <v>44</v>
      </c>
      <c r="Q1398" s="101">
        <v>41</v>
      </c>
      <c r="R1398" s="101">
        <v>43</v>
      </c>
      <c r="S1398" s="101">
        <v>41</v>
      </c>
      <c r="T1398" s="101">
        <v>46</v>
      </c>
    </row>
    <row r="1399" spans="1:20" ht="17" thickBot="1" x14ac:dyDescent="0.25">
      <c r="A1399" s="5">
        <v>5</v>
      </c>
      <c r="B1399" s="46">
        <v>31</v>
      </c>
      <c r="C1399" s="46">
        <v>34</v>
      </c>
      <c r="D1399" s="46">
        <v>26</v>
      </c>
      <c r="E1399" s="46">
        <v>30</v>
      </c>
      <c r="F1399" s="55">
        <v>36</v>
      </c>
      <c r="G1399" s="55">
        <v>16</v>
      </c>
      <c r="H1399" s="55">
        <v>28</v>
      </c>
      <c r="I1399" s="55">
        <v>34</v>
      </c>
      <c r="J1399" s="55">
        <v>21</v>
      </c>
      <c r="K1399" s="55">
        <v>32</v>
      </c>
      <c r="L1399" s="55">
        <v>33</v>
      </c>
      <c r="M1399" s="55">
        <v>31</v>
      </c>
      <c r="N1399" s="55">
        <v>32</v>
      </c>
      <c r="O1399" s="55">
        <v>37</v>
      </c>
      <c r="P1399" s="55">
        <v>31</v>
      </c>
      <c r="Q1399" s="101">
        <v>26</v>
      </c>
      <c r="R1399" s="101">
        <v>25</v>
      </c>
      <c r="S1399" s="101">
        <v>34</v>
      </c>
      <c r="T1399" s="101">
        <v>42</v>
      </c>
    </row>
    <row r="1400" spans="1:20" ht="17" thickBot="1" x14ac:dyDescent="0.25">
      <c r="A1400" s="5">
        <v>6</v>
      </c>
      <c r="B1400" s="46">
        <v>25</v>
      </c>
      <c r="C1400" s="46">
        <v>27</v>
      </c>
      <c r="D1400" s="46">
        <v>31</v>
      </c>
      <c r="E1400" s="46">
        <v>23</v>
      </c>
      <c r="F1400" s="55">
        <v>29</v>
      </c>
      <c r="G1400" s="55">
        <v>36</v>
      </c>
      <c r="H1400" s="55">
        <v>16</v>
      </c>
      <c r="I1400" s="55">
        <v>28</v>
      </c>
      <c r="J1400" s="55">
        <v>31</v>
      </c>
      <c r="K1400" s="55">
        <v>20</v>
      </c>
      <c r="L1400" s="55">
        <v>33</v>
      </c>
      <c r="M1400" s="55">
        <v>33</v>
      </c>
      <c r="N1400" s="55">
        <v>32</v>
      </c>
      <c r="O1400" s="55">
        <v>30</v>
      </c>
      <c r="P1400" s="55">
        <v>32</v>
      </c>
      <c r="Q1400" s="101">
        <v>37</v>
      </c>
      <c r="R1400" s="101">
        <v>41</v>
      </c>
      <c r="S1400" s="101">
        <v>20</v>
      </c>
      <c r="T1400" s="101">
        <v>35</v>
      </c>
    </row>
    <row r="1401" spans="1:20" ht="17" thickBot="1" x14ac:dyDescent="0.25">
      <c r="A1401" s="5">
        <v>7</v>
      </c>
      <c r="B1401" s="46">
        <v>33</v>
      </c>
      <c r="C1401" s="46">
        <v>21</v>
      </c>
      <c r="D1401" s="46">
        <v>27</v>
      </c>
      <c r="E1401" s="46">
        <v>24</v>
      </c>
      <c r="F1401" s="55">
        <v>22</v>
      </c>
      <c r="G1401" s="55">
        <v>24</v>
      </c>
      <c r="H1401" s="55">
        <v>33</v>
      </c>
      <c r="I1401" s="55">
        <v>17</v>
      </c>
      <c r="J1401" s="55">
        <v>27</v>
      </c>
      <c r="K1401" s="55">
        <v>31</v>
      </c>
      <c r="L1401" s="55">
        <v>21</v>
      </c>
      <c r="M1401" s="55">
        <v>31</v>
      </c>
      <c r="N1401" s="55">
        <v>36</v>
      </c>
      <c r="O1401" s="55">
        <v>41</v>
      </c>
      <c r="P1401" s="55">
        <v>29</v>
      </c>
      <c r="Q1401" s="101">
        <v>28</v>
      </c>
      <c r="R1401" s="101">
        <v>26</v>
      </c>
      <c r="S1401" s="101">
        <v>38</v>
      </c>
      <c r="T1401" s="101">
        <v>20</v>
      </c>
    </row>
    <row r="1402" spans="1:20" ht="17" thickBot="1" x14ac:dyDescent="0.25">
      <c r="A1402" s="5">
        <v>8</v>
      </c>
      <c r="B1402" s="46">
        <v>16</v>
      </c>
      <c r="C1402" s="46">
        <v>28</v>
      </c>
      <c r="D1402" s="46">
        <v>24</v>
      </c>
      <c r="E1402" s="46">
        <v>23</v>
      </c>
      <c r="F1402" s="55">
        <v>27</v>
      </c>
      <c r="G1402" s="55">
        <v>23</v>
      </c>
      <c r="H1402" s="55">
        <v>22</v>
      </c>
      <c r="I1402" s="55">
        <v>34</v>
      </c>
      <c r="J1402" s="55">
        <v>18</v>
      </c>
      <c r="K1402" s="55">
        <v>24</v>
      </c>
      <c r="L1402" s="55">
        <v>29</v>
      </c>
      <c r="M1402" s="55">
        <v>21</v>
      </c>
      <c r="N1402" s="55">
        <v>26</v>
      </c>
      <c r="O1402" s="55">
        <v>31</v>
      </c>
      <c r="P1402" s="55">
        <v>37</v>
      </c>
      <c r="Q1402" s="101">
        <v>33</v>
      </c>
      <c r="R1402" s="101">
        <v>37</v>
      </c>
      <c r="S1402" s="101">
        <v>29</v>
      </c>
      <c r="T1402" s="101">
        <v>35</v>
      </c>
    </row>
    <row r="1403" spans="1:20" ht="17" thickBot="1" x14ac:dyDescent="0.25">
      <c r="A1403" s="5">
        <v>9</v>
      </c>
      <c r="B1403" s="46">
        <v>25</v>
      </c>
      <c r="C1403" s="46" t="s">
        <v>29</v>
      </c>
      <c r="D1403" s="46">
        <v>27</v>
      </c>
      <c r="E1403" s="46">
        <v>24</v>
      </c>
      <c r="F1403" s="55">
        <v>21</v>
      </c>
      <c r="G1403" s="55">
        <v>21</v>
      </c>
      <c r="H1403" s="55">
        <v>19</v>
      </c>
      <c r="I1403" s="55">
        <v>22</v>
      </c>
      <c r="J1403" s="55">
        <v>29</v>
      </c>
      <c r="K1403" s="55">
        <v>17</v>
      </c>
      <c r="L1403" s="55">
        <v>21</v>
      </c>
      <c r="M1403" s="55">
        <v>27</v>
      </c>
      <c r="N1403" s="55">
        <v>18</v>
      </c>
      <c r="O1403" s="55">
        <v>23</v>
      </c>
      <c r="P1403" s="55">
        <v>30</v>
      </c>
      <c r="Q1403" s="101">
        <v>25</v>
      </c>
      <c r="R1403" s="101">
        <v>28</v>
      </c>
      <c r="S1403" s="101">
        <v>33</v>
      </c>
      <c r="T1403" s="101">
        <v>25</v>
      </c>
    </row>
    <row r="1404" spans="1:20" ht="17" thickBot="1" x14ac:dyDescent="0.25">
      <c r="A1404" s="5">
        <v>10</v>
      </c>
      <c r="B1404" s="46">
        <v>17</v>
      </c>
      <c r="C1404" s="46">
        <v>17</v>
      </c>
      <c r="D1404" s="46" t="s">
        <v>29</v>
      </c>
      <c r="E1404" s="46">
        <v>20</v>
      </c>
      <c r="F1404" s="55">
        <v>18</v>
      </c>
      <c r="G1404" s="55">
        <v>16</v>
      </c>
      <c r="H1404" s="55">
        <v>19</v>
      </c>
      <c r="I1404" s="55">
        <v>15</v>
      </c>
      <c r="J1404" s="55">
        <v>13</v>
      </c>
      <c r="K1404" s="55">
        <v>32</v>
      </c>
      <c r="L1404" s="55">
        <v>15</v>
      </c>
      <c r="M1404" s="55">
        <v>16</v>
      </c>
      <c r="N1404" s="55">
        <v>20</v>
      </c>
      <c r="O1404" s="55">
        <v>16</v>
      </c>
      <c r="P1404" s="55">
        <v>18</v>
      </c>
      <c r="Q1404" s="101">
        <v>14</v>
      </c>
      <c r="R1404" s="101">
        <v>29</v>
      </c>
      <c r="S1404" s="101">
        <v>24</v>
      </c>
      <c r="T1404" s="101">
        <v>31</v>
      </c>
    </row>
    <row r="1405" spans="1:20" ht="17" thickBot="1" x14ac:dyDescent="0.25">
      <c r="A1405" s="5">
        <v>11</v>
      </c>
      <c r="B1405" s="46">
        <v>18</v>
      </c>
      <c r="C1405" s="46" t="s">
        <v>29</v>
      </c>
      <c r="D1405" s="46">
        <v>13</v>
      </c>
      <c r="E1405" s="46" t="s">
        <v>29</v>
      </c>
      <c r="F1405" s="55">
        <v>19</v>
      </c>
      <c r="G1405" s="55">
        <v>11</v>
      </c>
      <c r="H1405" s="55">
        <v>12</v>
      </c>
      <c r="I1405" s="55">
        <v>16</v>
      </c>
      <c r="J1405" s="55">
        <v>13</v>
      </c>
      <c r="K1405" s="55">
        <v>15</v>
      </c>
      <c r="L1405" s="55">
        <v>29</v>
      </c>
      <c r="M1405" s="55">
        <v>17</v>
      </c>
      <c r="N1405" s="55">
        <v>15</v>
      </c>
      <c r="O1405" s="55">
        <v>19</v>
      </c>
      <c r="P1405" s="55">
        <v>15</v>
      </c>
      <c r="Q1405" s="101">
        <v>14</v>
      </c>
      <c r="R1405" s="101">
        <v>20</v>
      </c>
      <c r="S1405" s="101">
        <v>23</v>
      </c>
      <c r="T1405" s="101">
        <v>20</v>
      </c>
    </row>
    <row r="1406" spans="1:20" ht="17" thickBot="1" x14ac:dyDescent="0.25">
      <c r="A1406" s="5">
        <v>12</v>
      </c>
      <c r="B1406" s="46">
        <v>20</v>
      </c>
      <c r="C1406" s="46" t="s">
        <v>29</v>
      </c>
      <c r="D1406" s="46">
        <v>14</v>
      </c>
      <c r="E1406" s="46">
        <v>13</v>
      </c>
      <c r="F1406" s="46" t="s">
        <v>29</v>
      </c>
      <c r="G1406" s="55">
        <v>15</v>
      </c>
      <c r="H1406" s="55">
        <v>14</v>
      </c>
      <c r="I1406" s="55">
        <v>13</v>
      </c>
      <c r="J1406" s="46" t="s">
        <v>29</v>
      </c>
      <c r="K1406" s="55">
        <v>17</v>
      </c>
      <c r="L1406" s="55">
        <v>14</v>
      </c>
      <c r="M1406" s="55">
        <v>29</v>
      </c>
      <c r="N1406" s="55">
        <v>13</v>
      </c>
      <c r="O1406" s="55">
        <v>13</v>
      </c>
      <c r="P1406" s="55">
        <v>20</v>
      </c>
      <c r="Q1406" s="55">
        <v>20</v>
      </c>
      <c r="R1406" s="55">
        <v>13</v>
      </c>
      <c r="S1406" s="55">
        <v>16</v>
      </c>
      <c r="T1406" s="101">
        <v>20</v>
      </c>
    </row>
    <row r="1407" spans="1:20" ht="18" thickBot="1" x14ac:dyDescent="0.25">
      <c r="A1407" s="5" t="s">
        <v>13</v>
      </c>
      <c r="B1407" s="46"/>
      <c r="C1407" s="46"/>
      <c r="D1407" s="46"/>
      <c r="E1407" s="46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103"/>
    </row>
    <row r="1408" spans="1:20" ht="35" thickBot="1" x14ac:dyDescent="0.25">
      <c r="A1408" s="16" t="s">
        <v>14</v>
      </c>
      <c r="B1408" s="58">
        <v>406</v>
      </c>
      <c r="C1408" s="58">
        <v>340</v>
      </c>
      <c r="D1408" s="46" t="s">
        <v>29</v>
      </c>
      <c r="E1408" s="46" t="s">
        <v>29</v>
      </c>
      <c r="F1408" s="46" t="s">
        <v>29</v>
      </c>
      <c r="G1408" s="58">
        <v>332</v>
      </c>
      <c r="H1408" s="58">
        <v>339</v>
      </c>
      <c r="I1408" s="58">
        <v>353</v>
      </c>
      <c r="J1408" s="46" t="s">
        <v>29</v>
      </c>
      <c r="K1408" s="58">
        <v>395</v>
      </c>
      <c r="L1408" s="58">
        <v>423</v>
      </c>
      <c r="M1408" s="58">
        <f t="shared" ref="M1408:R1408" si="827">SUM(M1394:M1406)</f>
        <v>421</v>
      </c>
      <c r="N1408" s="58">
        <f t="shared" si="827"/>
        <v>410</v>
      </c>
      <c r="O1408" s="58">
        <f t="shared" si="827"/>
        <v>432</v>
      </c>
      <c r="P1408" s="58">
        <f t="shared" si="827"/>
        <v>461</v>
      </c>
      <c r="Q1408" s="58">
        <f t="shared" si="827"/>
        <v>425</v>
      </c>
      <c r="R1408" s="58">
        <f t="shared" si="827"/>
        <v>486</v>
      </c>
      <c r="S1408" s="58">
        <f t="shared" ref="S1408:T1408" si="828">SUM(S1394:S1406)</f>
        <v>451</v>
      </c>
      <c r="T1408" s="58">
        <f t="shared" si="828"/>
        <v>459</v>
      </c>
    </row>
    <row r="1409" spans="1:20" ht="52" thickBot="1" x14ac:dyDescent="0.25">
      <c r="A1409" s="16" t="s">
        <v>28</v>
      </c>
      <c r="B1409" s="48"/>
      <c r="C1409" s="59">
        <f>((C1408-B1408)/B1408)</f>
        <v>-0.1625615763546798</v>
      </c>
      <c r="D1409" s="59" t="e">
        <f>((D1408-C1408)/C1408)</f>
        <v>#VALUE!</v>
      </c>
      <c r="E1409" s="59" t="e">
        <f>((E1408-D1408)/D1408)</f>
        <v>#VALUE!</v>
      </c>
      <c r="F1409" s="59" t="e">
        <f>((F1408-E1408)/E1408)</f>
        <v>#VALUE!</v>
      </c>
      <c r="G1409" s="59" t="e">
        <f t="shared" ref="G1409:T1409" si="829">((G1408-F1408)/F1408)</f>
        <v>#VALUE!</v>
      </c>
      <c r="H1409" s="59">
        <f t="shared" si="829"/>
        <v>2.1084337349397589E-2</v>
      </c>
      <c r="I1409" s="59">
        <f t="shared" si="829"/>
        <v>4.1297935103244837E-2</v>
      </c>
      <c r="J1409" s="59" t="e">
        <f t="shared" si="829"/>
        <v>#VALUE!</v>
      </c>
      <c r="K1409" s="59" t="e">
        <f t="shared" si="829"/>
        <v>#VALUE!</v>
      </c>
      <c r="L1409" s="59">
        <f t="shared" si="829"/>
        <v>7.0886075949367092E-2</v>
      </c>
      <c r="M1409" s="59">
        <f t="shared" si="829"/>
        <v>-4.7281323877068557E-3</v>
      </c>
      <c r="N1409" s="59">
        <f t="shared" si="829"/>
        <v>-2.6128266033254157E-2</v>
      </c>
      <c r="O1409" s="59">
        <f t="shared" si="829"/>
        <v>5.3658536585365853E-2</v>
      </c>
      <c r="P1409" s="59">
        <f t="shared" si="829"/>
        <v>6.7129629629629636E-2</v>
      </c>
      <c r="Q1409" s="59">
        <f t="shared" si="829"/>
        <v>-7.8091106290672452E-2</v>
      </c>
      <c r="R1409" s="59">
        <f t="shared" si="829"/>
        <v>0.14352941176470588</v>
      </c>
      <c r="S1409" s="59">
        <f t="shared" si="829"/>
        <v>-7.2016460905349799E-2</v>
      </c>
      <c r="T1409" s="59">
        <f t="shared" si="829"/>
        <v>1.7738359201773836E-2</v>
      </c>
    </row>
    <row r="1410" spans="1:20" ht="69" thickBot="1" x14ac:dyDescent="0.25">
      <c r="A1410" s="16" t="s">
        <v>16</v>
      </c>
      <c r="B1410" s="59"/>
      <c r="C1410" s="59"/>
      <c r="D1410" s="59"/>
      <c r="E1410" s="59"/>
      <c r="F1410" s="59"/>
      <c r="G1410" s="59">
        <f t="shared" ref="G1410:T1410" si="830">(G1408-B1408)/B1408</f>
        <v>-0.18226600985221675</v>
      </c>
      <c r="H1410" s="59">
        <f t="shared" si="830"/>
        <v>-2.9411764705882353E-3</v>
      </c>
      <c r="I1410" s="59" t="e">
        <f t="shared" si="830"/>
        <v>#VALUE!</v>
      </c>
      <c r="J1410" s="59" t="e">
        <f t="shared" si="830"/>
        <v>#VALUE!</v>
      </c>
      <c r="K1410" s="59" t="e">
        <f t="shared" si="830"/>
        <v>#VALUE!</v>
      </c>
      <c r="L1410" s="59">
        <f t="shared" si="830"/>
        <v>0.2740963855421687</v>
      </c>
      <c r="M1410" s="59">
        <f t="shared" si="830"/>
        <v>0.24188790560471976</v>
      </c>
      <c r="N1410" s="59">
        <f t="shared" si="830"/>
        <v>0.16147308781869688</v>
      </c>
      <c r="O1410" s="59" t="e">
        <f t="shared" si="830"/>
        <v>#VALUE!</v>
      </c>
      <c r="P1410" s="59">
        <f t="shared" si="830"/>
        <v>0.16708860759493671</v>
      </c>
      <c r="Q1410" s="59">
        <f t="shared" si="830"/>
        <v>4.7281323877068557E-3</v>
      </c>
      <c r="R1410" s="59">
        <f t="shared" si="830"/>
        <v>0.15439429928741091</v>
      </c>
      <c r="S1410" s="59">
        <f t="shared" si="830"/>
        <v>0.1</v>
      </c>
      <c r="T1410" s="59">
        <f t="shared" si="830"/>
        <v>6.25E-2</v>
      </c>
    </row>
    <row r="1411" spans="1:20" ht="86" thickBot="1" x14ac:dyDescent="0.25">
      <c r="A1411" s="16" t="s">
        <v>17</v>
      </c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>
        <f t="shared" ref="L1411:T1411" si="831">(L1408-B1408)/B1408</f>
        <v>4.1871921182266007E-2</v>
      </c>
      <c r="M1411" s="59">
        <f t="shared" si="831"/>
        <v>0.23823529411764705</v>
      </c>
      <c r="N1411" s="59" t="e">
        <f t="shared" si="831"/>
        <v>#VALUE!</v>
      </c>
      <c r="O1411" s="59" t="e">
        <f t="shared" si="831"/>
        <v>#VALUE!</v>
      </c>
      <c r="P1411" s="59" t="e">
        <f t="shared" si="831"/>
        <v>#VALUE!</v>
      </c>
      <c r="Q1411" s="59">
        <f t="shared" si="831"/>
        <v>0.28012048192771083</v>
      </c>
      <c r="R1411" s="59">
        <f t="shared" si="831"/>
        <v>0.4336283185840708</v>
      </c>
      <c r="S1411" s="59">
        <f t="shared" si="831"/>
        <v>0.27762039660056659</v>
      </c>
      <c r="T1411" s="59" t="e">
        <f t="shared" si="831"/>
        <v>#VALUE!</v>
      </c>
    </row>
    <row r="1412" spans="1:20" ht="35" thickBot="1" x14ac:dyDescent="0.25">
      <c r="A1412" s="16" t="s">
        <v>18</v>
      </c>
      <c r="B1412" s="60">
        <v>6632</v>
      </c>
      <c r="C1412" s="60">
        <v>6235</v>
      </c>
      <c r="D1412" s="60">
        <v>6038</v>
      </c>
      <c r="E1412" s="60">
        <v>5695</v>
      </c>
      <c r="F1412" s="60">
        <v>5640</v>
      </c>
      <c r="G1412" s="29">
        <v>5549</v>
      </c>
      <c r="H1412" s="29">
        <v>5481</v>
      </c>
      <c r="I1412" s="29">
        <v>5380</v>
      </c>
      <c r="J1412" s="29">
        <v>4999</v>
      </c>
      <c r="K1412" s="29">
        <v>4953</v>
      </c>
      <c r="L1412" s="29">
        <v>4963</v>
      </c>
      <c r="M1412" s="29">
        <v>4802</v>
      </c>
      <c r="N1412" s="29">
        <v>4396</v>
      </c>
      <c r="O1412" s="29">
        <v>4227</v>
      </c>
      <c r="P1412" s="29">
        <v>4241</v>
      </c>
      <c r="Q1412" s="29">
        <v>4327</v>
      </c>
      <c r="R1412" s="29">
        <v>4378</v>
      </c>
      <c r="S1412" s="29">
        <v>3956</v>
      </c>
      <c r="T1412" s="29">
        <v>3949</v>
      </c>
    </row>
    <row r="1413" spans="1:20" ht="69" thickBot="1" x14ac:dyDescent="0.25">
      <c r="A1413" s="16" t="s">
        <v>19</v>
      </c>
      <c r="B1413" s="59"/>
      <c r="C1413" s="59">
        <f t="shared" ref="C1413:T1413" si="832">(C1412-B1412)/B1412</f>
        <v>-5.986127864897467E-2</v>
      </c>
      <c r="D1413" s="59">
        <f t="shared" si="832"/>
        <v>-3.1595829991980753E-2</v>
      </c>
      <c r="E1413" s="59">
        <f t="shared" si="832"/>
        <v>-5.680688969857569E-2</v>
      </c>
      <c r="F1413" s="59">
        <f t="shared" si="832"/>
        <v>-9.6575943810359964E-3</v>
      </c>
      <c r="G1413" s="59">
        <f t="shared" si="832"/>
        <v>-1.6134751773049644E-2</v>
      </c>
      <c r="H1413" s="59">
        <f t="shared" si="832"/>
        <v>-1.2254460263110471E-2</v>
      </c>
      <c r="I1413" s="59">
        <f t="shared" si="832"/>
        <v>-1.8427294289363256E-2</v>
      </c>
      <c r="J1413" s="59">
        <f t="shared" si="832"/>
        <v>-7.0817843866171001E-2</v>
      </c>
      <c r="K1413" s="59">
        <f t="shared" si="832"/>
        <v>-9.2018403680736143E-3</v>
      </c>
      <c r="L1413" s="59">
        <f t="shared" si="832"/>
        <v>2.0189783969311527E-3</v>
      </c>
      <c r="M1413" s="59">
        <f t="shared" si="832"/>
        <v>-3.244005641748942E-2</v>
      </c>
      <c r="N1413" s="59">
        <f t="shared" si="832"/>
        <v>-8.4548104956268216E-2</v>
      </c>
      <c r="O1413" s="59">
        <f t="shared" si="832"/>
        <v>-3.8444040036396725E-2</v>
      </c>
      <c r="P1413" s="59">
        <f t="shared" si="832"/>
        <v>3.3120416370948664E-3</v>
      </c>
      <c r="Q1413" s="59">
        <f t="shared" si="832"/>
        <v>2.0278236265031831E-2</v>
      </c>
      <c r="R1413" s="59">
        <f t="shared" si="832"/>
        <v>1.1786457129651028E-2</v>
      </c>
      <c r="S1413" s="59">
        <f t="shared" si="832"/>
        <v>-9.6391046139789854E-2</v>
      </c>
      <c r="T1413" s="59">
        <f t="shared" si="832"/>
        <v>-1.7694641051567239E-3</v>
      </c>
    </row>
    <row r="1414" spans="1:20" ht="69" thickBot="1" x14ac:dyDescent="0.25">
      <c r="A1414" s="16" t="s">
        <v>20</v>
      </c>
      <c r="B1414" s="59"/>
      <c r="C1414" s="59"/>
      <c r="D1414" s="59"/>
      <c r="E1414" s="59"/>
      <c r="F1414" s="59"/>
      <c r="G1414" s="59">
        <f t="shared" ref="G1414:T1414" si="833">(G1412-B1412)/B1412</f>
        <v>-0.16329915560916766</v>
      </c>
      <c r="H1414" s="59">
        <f t="shared" si="833"/>
        <v>-0.12093023255813953</v>
      </c>
      <c r="I1414" s="59">
        <f t="shared" si="833"/>
        <v>-0.10897648227890029</v>
      </c>
      <c r="J1414" s="59">
        <f t="shared" si="833"/>
        <v>-0.12221246707638279</v>
      </c>
      <c r="K1414" s="59">
        <f t="shared" si="833"/>
        <v>-0.12180851063829787</v>
      </c>
      <c r="L1414" s="59">
        <f t="shared" si="833"/>
        <v>-0.10560461344386377</v>
      </c>
      <c r="M1414" s="59">
        <f t="shared" si="833"/>
        <v>-0.12388250319284802</v>
      </c>
      <c r="N1414" s="59">
        <f t="shared" si="833"/>
        <v>-0.1828996282527881</v>
      </c>
      <c r="O1414" s="59">
        <f t="shared" si="833"/>
        <v>-0.15443088617723544</v>
      </c>
      <c r="P1414" s="59">
        <f t="shared" si="833"/>
        <v>-0.14375126186149809</v>
      </c>
      <c r="Q1414" s="59">
        <f t="shared" si="833"/>
        <v>-0.12814829740076566</v>
      </c>
      <c r="R1414" s="59">
        <f t="shared" si="833"/>
        <v>-8.829654310703873E-2</v>
      </c>
      <c r="S1414" s="59">
        <f t="shared" si="833"/>
        <v>-0.10009099181073704</v>
      </c>
      <c r="T1414" s="59">
        <f t="shared" si="833"/>
        <v>-6.5767683936598056E-2</v>
      </c>
    </row>
    <row r="1415" spans="1:20" ht="86" thickBot="1" x14ac:dyDescent="0.25">
      <c r="A1415" s="16" t="s">
        <v>21</v>
      </c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>
        <f t="shared" ref="L1415:T1415" si="834">(L1412-B1412)/B1412</f>
        <v>-0.25165862484921592</v>
      </c>
      <c r="M1415" s="59">
        <f t="shared" si="834"/>
        <v>-0.22983159582999199</v>
      </c>
      <c r="N1415" s="59">
        <f t="shared" si="834"/>
        <v>-0.27194435243458098</v>
      </c>
      <c r="O1415" s="59">
        <f t="shared" si="834"/>
        <v>-0.25776997366110621</v>
      </c>
      <c r="P1415" s="59">
        <f t="shared" si="834"/>
        <v>-0.24804964539007093</v>
      </c>
      <c r="Q1415" s="59">
        <f t="shared" si="834"/>
        <v>-0.22021985943413228</v>
      </c>
      <c r="R1415" s="59">
        <f t="shared" si="834"/>
        <v>-0.20124064951651158</v>
      </c>
      <c r="S1415" s="59">
        <f t="shared" si="834"/>
        <v>-0.26468401486988846</v>
      </c>
      <c r="T1415" s="59">
        <f t="shared" si="834"/>
        <v>-0.21004200840168033</v>
      </c>
    </row>
    <row r="1416" spans="1:20" ht="52" thickBot="1" x14ac:dyDescent="0.25">
      <c r="A1416" s="16" t="s">
        <v>22</v>
      </c>
      <c r="B1416" s="59">
        <f>B1408/B1412</f>
        <v>6.1218335343787698E-2</v>
      </c>
      <c r="C1416" s="59">
        <f>C1408/C1412</f>
        <v>5.4530874097834803E-2</v>
      </c>
      <c r="D1416" s="59" t="e">
        <f>D1408/D1412</f>
        <v>#VALUE!</v>
      </c>
      <c r="E1416" s="59" t="e">
        <f>E1408/E1412</f>
        <v>#VALUE!</v>
      </c>
      <c r="F1416" s="59" t="e">
        <f>F1408/F1412</f>
        <v>#VALUE!</v>
      </c>
      <c r="G1416" s="59">
        <f t="shared" ref="G1416:M1416" si="835">G1408/G1412</f>
        <v>5.9830600108127588E-2</v>
      </c>
      <c r="H1416" s="59">
        <f t="shared" si="835"/>
        <v>6.1850027367268745E-2</v>
      </c>
      <c r="I1416" s="59">
        <f t="shared" si="835"/>
        <v>6.5613382899628259E-2</v>
      </c>
      <c r="J1416" s="59" t="e">
        <f t="shared" si="835"/>
        <v>#VALUE!</v>
      </c>
      <c r="K1416" s="59">
        <f t="shared" si="835"/>
        <v>7.9749646678780539E-2</v>
      </c>
      <c r="L1416" s="59">
        <f t="shared" si="835"/>
        <v>8.5230707233528102E-2</v>
      </c>
      <c r="M1416" s="59">
        <f t="shared" si="835"/>
        <v>8.7671803415243652E-2</v>
      </c>
      <c r="N1416" s="59">
        <f t="shared" ref="N1416:O1416" si="836">N1408/N1412</f>
        <v>9.326660600545951E-2</v>
      </c>
      <c r="O1416" s="59">
        <f t="shared" si="836"/>
        <v>0.1022001419446416</v>
      </c>
      <c r="P1416" s="59">
        <f t="shared" ref="P1416:Q1416" si="837">P1408/P1412</f>
        <v>0.10870077811836831</v>
      </c>
      <c r="Q1416" s="59">
        <f t="shared" si="837"/>
        <v>9.8220476080425237E-2</v>
      </c>
      <c r="R1416" s="59">
        <f t="shared" ref="R1416:S1416" si="838">R1408/R1412</f>
        <v>0.11100959342165373</v>
      </c>
      <c r="S1416" s="59">
        <f t="shared" si="838"/>
        <v>0.11400404448938321</v>
      </c>
      <c r="T1416" s="59">
        <f t="shared" ref="T1416" si="839">T1408/T1412</f>
        <v>0.1162319574575842</v>
      </c>
    </row>
    <row r="1417" spans="1:20" ht="69" thickBot="1" x14ac:dyDescent="0.25">
      <c r="A1417" s="16" t="s">
        <v>23</v>
      </c>
      <c r="B1417" s="59"/>
      <c r="C1417" s="59">
        <f t="shared" ref="C1417:K1417" si="840">(C1416-B1416)</f>
        <v>-6.6874612459528956E-3</v>
      </c>
      <c r="D1417" s="59" t="e">
        <f t="shared" si="840"/>
        <v>#VALUE!</v>
      </c>
      <c r="E1417" s="59" t="e">
        <f t="shared" si="840"/>
        <v>#VALUE!</v>
      </c>
      <c r="F1417" s="59" t="e">
        <f t="shared" si="840"/>
        <v>#VALUE!</v>
      </c>
      <c r="G1417" s="59" t="e">
        <f t="shared" si="840"/>
        <v>#VALUE!</v>
      </c>
      <c r="H1417" s="59">
        <f t="shared" si="840"/>
        <v>2.0194272591411572E-3</v>
      </c>
      <c r="I1417" s="59">
        <f t="shared" si="840"/>
        <v>3.7633555323595136E-3</v>
      </c>
      <c r="J1417" s="59" t="e">
        <f t="shared" si="840"/>
        <v>#VALUE!</v>
      </c>
      <c r="K1417" s="59" t="e">
        <f t="shared" si="840"/>
        <v>#VALUE!</v>
      </c>
      <c r="L1417" s="59">
        <f t="shared" ref="L1417:T1417" si="841">(L1416-K1416)</f>
        <v>5.4810605547475633E-3</v>
      </c>
      <c r="M1417" s="59">
        <f t="shared" si="841"/>
        <v>2.4410961817155491E-3</v>
      </c>
      <c r="N1417" s="59">
        <f t="shared" si="841"/>
        <v>5.5948025902158582E-3</v>
      </c>
      <c r="O1417" s="59">
        <f t="shared" si="841"/>
        <v>8.9335359391820857E-3</v>
      </c>
      <c r="P1417" s="59">
        <f t="shared" si="841"/>
        <v>6.5006361737267176E-3</v>
      </c>
      <c r="Q1417" s="59">
        <f t="shared" si="841"/>
        <v>-1.0480302037943076E-2</v>
      </c>
      <c r="R1417" s="59">
        <f t="shared" si="841"/>
        <v>1.2789117341228493E-2</v>
      </c>
      <c r="S1417" s="59">
        <f t="shared" si="841"/>
        <v>2.9944510677294839E-3</v>
      </c>
      <c r="T1417" s="59">
        <f t="shared" si="841"/>
        <v>2.2279129682009902E-3</v>
      </c>
    </row>
    <row r="1418" spans="1:20" ht="69" thickBot="1" x14ac:dyDescent="0.25">
      <c r="A1418" s="16" t="s">
        <v>24</v>
      </c>
      <c r="B1418" s="59"/>
      <c r="C1418" s="59"/>
      <c r="D1418" s="59"/>
      <c r="E1418" s="59"/>
      <c r="F1418" s="59"/>
      <c r="G1418" s="59">
        <f>G1416-B1416</f>
        <v>-1.3877352356601105E-3</v>
      </c>
      <c r="H1418" s="59">
        <f t="shared" ref="H1418:K1418" si="842">H1416-C1416</f>
        <v>7.3191532694339423E-3</v>
      </c>
      <c r="I1418" s="59" t="e">
        <f t="shared" si="842"/>
        <v>#VALUE!</v>
      </c>
      <c r="J1418" s="59" t="e">
        <f t="shared" si="842"/>
        <v>#VALUE!</v>
      </c>
      <c r="K1418" s="59" t="e">
        <f t="shared" si="842"/>
        <v>#VALUE!</v>
      </c>
      <c r="L1418" s="59">
        <f t="shared" ref="L1418:T1418" si="843">L1416-G1416</f>
        <v>2.5400107125400515E-2</v>
      </c>
      <c r="M1418" s="59">
        <f t="shared" si="843"/>
        <v>2.5821776047974906E-2</v>
      </c>
      <c r="N1418" s="59">
        <f t="shared" si="843"/>
        <v>2.7653223105831251E-2</v>
      </c>
      <c r="O1418" s="59" t="e">
        <f t="shared" si="843"/>
        <v>#VALUE!</v>
      </c>
      <c r="P1418" s="59">
        <f t="shared" si="843"/>
        <v>2.8951131439587774E-2</v>
      </c>
      <c r="Q1418" s="59">
        <f t="shared" si="843"/>
        <v>1.2989768846897135E-2</v>
      </c>
      <c r="R1418" s="59">
        <f t="shared" si="843"/>
        <v>2.3337790006410078E-2</v>
      </c>
      <c r="S1418" s="59">
        <f t="shared" si="843"/>
        <v>2.0737438483923704E-2</v>
      </c>
      <c r="T1418" s="59">
        <f t="shared" si="843"/>
        <v>1.4031815512942608E-2</v>
      </c>
    </row>
    <row r="1419" spans="1:20" ht="69" thickBot="1" x14ac:dyDescent="0.25">
      <c r="A1419" s="16" t="s">
        <v>25</v>
      </c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>
        <f t="shared" ref="L1419:T1419" si="844">L1416-B1416</f>
        <v>2.4012371889740404E-2</v>
      </c>
      <c r="M1419" s="59">
        <f t="shared" si="844"/>
        <v>3.3140929317408849E-2</v>
      </c>
      <c r="N1419" s="59" t="e">
        <f t="shared" si="844"/>
        <v>#VALUE!</v>
      </c>
      <c r="O1419" s="59" t="e">
        <f t="shared" si="844"/>
        <v>#VALUE!</v>
      </c>
      <c r="P1419" s="59" t="e">
        <f t="shared" si="844"/>
        <v>#VALUE!</v>
      </c>
      <c r="Q1419" s="59">
        <f t="shared" si="844"/>
        <v>3.8389875972297649E-2</v>
      </c>
      <c r="R1419" s="59">
        <f t="shared" si="844"/>
        <v>4.9159566054384984E-2</v>
      </c>
      <c r="S1419" s="59">
        <f t="shared" si="844"/>
        <v>4.8390661589754955E-2</v>
      </c>
      <c r="T1419" s="59" t="e">
        <f t="shared" si="844"/>
        <v>#VALUE!</v>
      </c>
    </row>
    <row r="1423" spans="1:20" ht="16" x14ac:dyDescent="0.2">
      <c r="A1423" s="40" t="s">
        <v>93</v>
      </c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2"/>
      <c r="N1423" s="42"/>
    </row>
    <row r="1424" spans="1:20" ht="17" thickBot="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20" ht="18" thickBot="1" x14ac:dyDescent="0.25">
      <c r="A1425" s="10"/>
      <c r="B1425" s="10" t="s">
        <v>0</v>
      </c>
      <c r="C1425" s="10" t="s">
        <v>1</v>
      </c>
      <c r="D1425" s="10" t="s">
        <v>2</v>
      </c>
      <c r="E1425" s="10" t="s">
        <v>3</v>
      </c>
      <c r="F1425" s="10" t="s">
        <v>4</v>
      </c>
      <c r="G1425" s="10" t="s">
        <v>5</v>
      </c>
      <c r="H1425" s="10" t="s">
        <v>6</v>
      </c>
      <c r="I1425" s="10" t="s">
        <v>7</v>
      </c>
      <c r="J1425" s="10" t="s">
        <v>8</v>
      </c>
      <c r="K1425" s="10" t="s">
        <v>9</v>
      </c>
      <c r="L1425" s="10" t="s">
        <v>10</v>
      </c>
      <c r="M1425" s="10" t="s">
        <v>30</v>
      </c>
      <c r="N1425" s="10" t="s">
        <v>36</v>
      </c>
      <c r="O1425" s="10" t="s">
        <v>39</v>
      </c>
      <c r="P1425" s="10" t="s">
        <v>40</v>
      </c>
      <c r="Q1425" s="10" t="s">
        <v>41</v>
      </c>
      <c r="R1425" s="10" t="s">
        <v>42</v>
      </c>
      <c r="S1425" s="10" t="s">
        <v>43</v>
      </c>
      <c r="T1425" s="10" t="s">
        <v>46</v>
      </c>
    </row>
    <row r="1426" spans="1:20" ht="18" thickBot="1" x14ac:dyDescent="0.25">
      <c r="A1426" s="5" t="s">
        <v>11</v>
      </c>
      <c r="B1426" s="46">
        <v>42</v>
      </c>
      <c r="C1426" s="46">
        <v>42</v>
      </c>
      <c r="D1426" s="46">
        <v>29</v>
      </c>
      <c r="E1426" s="46">
        <v>44</v>
      </c>
      <c r="F1426" s="55">
        <v>38</v>
      </c>
      <c r="G1426" s="55">
        <v>41</v>
      </c>
      <c r="H1426" s="55">
        <v>38</v>
      </c>
      <c r="I1426" s="55">
        <v>44</v>
      </c>
      <c r="J1426" s="55">
        <v>44</v>
      </c>
      <c r="K1426" s="55">
        <v>44</v>
      </c>
      <c r="L1426" s="55">
        <v>44</v>
      </c>
      <c r="M1426" s="55">
        <v>44</v>
      </c>
      <c r="N1426" s="55">
        <v>34</v>
      </c>
      <c r="O1426" s="55">
        <v>44</v>
      </c>
      <c r="P1426" s="55">
        <v>52</v>
      </c>
      <c r="Q1426" s="55">
        <v>31</v>
      </c>
      <c r="R1426" s="55">
        <v>40</v>
      </c>
      <c r="S1426" s="55">
        <v>54</v>
      </c>
      <c r="T1426" s="55">
        <v>35</v>
      </c>
    </row>
    <row r="1427" spans="1:20" ht="17" thickBot="1" x14ac:dyDescent="0.25">
      <c r="A1427" s="5">
        <v>1</v>
      </c>
      <c r="B1427" s="57"/>
      <c r="C1427" s="46">
        <v>36</v>
      </c>
      <c r="D1427" s="46">
        <v>43</v>
      </c>
      <c r="E1427" s="46">
        <v>29</v>
      </c>
      <c r="F1427" s="46">
        <v>44</v>
      </c>
      <c r="G1427" s="46">
        <v>36</v>
      </c>
      <c r="H1427" s="46">
        <v>43</v>
      </c>
      <c r="I1427" s="46">
        <v>48</v>
      </c>
      <c r="J1427" s="46">
        <v>45</v>
      </c>
      <c r="K1427" s="46">
        <v>45</v>
      </c>
      <c r="L1427" s="46">
        <v>50</v>
      </c>
      <c r="M1427" s="46">
        <v>46</v>
      </c>
      <c r="N1427" s="46">
        <v>45</v>
      </c>
      <c r="O1427" s="46">
        <v>40</v>
      </c>
      <c r="P1427" s="46">
        <v>47</v>
      </c>
      <c r="Q1427" s="101">
        <v>46</v>
      </c>
      <c r="R1427" s="101">
        <v>37</v>
      </c>
      <c r="S1427" s="101">
        <v>37</v>
      </c>
      <c r="T1427" s="108">
        <v>56</v>
      </c>
    </row>
    <row r="1428" spans="1:20" ht="17" thickBot="1" x14ac:dyDescent="0.25">
      <c r="A1428" s="5">
        <v>2</v>
      </c>
      <c r="B1428" s="57"/>
      <c r="C1428" s="57"/>
      <c r="D1428" s="46">
        <v>38</v>
      </c>
      <c r="E1428" s="46">
        <v>42</v>
      </c>
      <c r="F1428" s="46">
        <v>30</v>
      </c>
      <c r="G1428" s="46">
        <v>43</v>
      </c>
      <c r="H1428" s="46">
        <v>36</v>
      </c>
      <c r="I1428" s="46">
        <v>48</v>
      </c>
      <c r="J1428" s="46">
        <v>45</v>
      </c>
      <c r="K1428" s="46">
        <v>44</v>
      </c>
      <c r="L1428" s="46">
        <v>43</v>
      </c>
      <c r="M1428" s="46">
        <v>46</v>
      </c>
      <c r="N1428" s="46">
        <v>46</v>
      </c>
      <c r="O1428" s="46">
        <v>46</v>
      </c>
      <c r="P1428" s="46">
        <v>39</v>
      </c>
      <c r="Q1428" s="101">
        <v>46</v>
      </c>
      <c r="R1428" s="101">
        <v>47</v>
      </c>
      <c r="S1428" s="101">
        <v>36</v>
      </c>
      <c r="T1428" s="108">
        <v>32</v>
      </c>
    </row>
    <row r="1429" spans="1:20" ht="17" thickBot="1" x14ac:dyDescent="0.25">
      <c r="A1429" s="5">
        <v>3</v>
      </c>
      <c r="B1429" s="57"/>
      <c r="C1429" s="57"/>
      <c r="D1429" s="57"/>
      <c r="E1429" s="46">
        <v>35</v>
      </c>
      <c r="F1429" s="46">
        <v>43</v>
      </c>
      <c r="G1429" s="46">
        <v>30</v>
      </c>
      <c r="H1429" s="46">
        <v>44</v>
      </c>
      <c r="I1429" s="46">
        <v>42</v>
      </c>
      <c r="J1429" s="46">
        <v>46</v>
      </c>
      <c r="K1429" s="46">
        <v>45</v>
      </c>
      <c r="L1429" s="46">
        <v>44</v>
      </c>
      <c r="M1429" s="46">
        <v>46</v>
      </c>
      <c r="N1429" s="46">
        <v>46</v>
      </c>
      <c r="O1429" s="46">
        <v>41</v>
      </c>
      <c r="P1429" s="46">
        <v>47</v>
      </c>
      <c r="Q1429" s="101">
        <v>36</v>
      </c>
      <c r="R1429" s="101">
        <v>41</v>
      </c>
      <c r="S1429" s="101">
        <v>43</v>
      </c>
      <c r="T1429" s="108">
        <v>36</v>
      </c>
    </row>
    <row r="1430" spans="1:20" ht="17" thickBot="1" x14ac:dyDescent="0.25">
      <c r="A1430" s="5">
        <v>4</v>
      </c>
      <c r="B1430" s="57"/>
      <c r="C1430" s="57"/>
      <c r="D1430" s="57"/>
      <c r="E1430" s="57"/>
      <c r="F1430" s="46">
        <v>35</v>
      </c>
      <c r="G1430" s="46">
        <v>42</v>
      </c>
      <c r="H1430" s="46">
        <v>28</v>
      </c>
      <c r="I1430" s="46">
        <v>44</v>
      </c>
      <c r="J1430" s="46">
        <v>42</v>
      </c>
      <c r="K1430" s="46">
        <v>43</v>
      </c>
      <c r="L1430" s="46">
        <v>45</v>
      </c>
      <c r="M1430" s="46">
        <v>42</v>
      </c>
      <c r="N1430" s="46">
        <v>48</v>
      </c>
      <c r="O1430" s="46">
        <v>46</v>
      </c>
      <c r="P1430" s="46">
        <v>40</v>
      </c>
      <c r="Q1430" s="101">
        <v>45</v>
      </c>
      <c r="R1430" s="101">
        <v>37</v>
      </c>
      <c r="S1430" s="101">
        <v>36</v>
      </c>
      <c r="T1430" s="108">
        <v>42</v>
      </c>
    </row>
    <row r="1431" spans="1:20" ht="17" thickBot="1" x14ac:dyDescent="0.25">
      <c r="A1431" s="5">
        <v>5</v>
      </c>
      <c r="B1431" s="57"/>
      <c r="C1431" s="57"/>
      <c r="D1431" s="57"/>
      <c r="E1431" s="57"/>
      <c r="F1431" s="57"/>
      <c r="G1431" s="46">
        <v>33</v>
      </c>
      <c r="H1431" s="46">
        <v>42</v>
      </c>
      <c r="I1431" s="46">
        <v>32</v>
      </c>
      <c r="J1431" s="46">
        <v>42</v>
      </c>
      <c r="K1431" s="46">
        <v>42</v>
      </c>
      <c r="L1431" s="46">
        <v>43</v>
      </c>
      <c r="M1431" s="46">
        <v>44</v>
      </c>
      <c r="N1431" s="46">
        <v>40</v>
      </c>
      <c r="O1431" s="46">
        <v>45</v>
      </c>
      <c r="P1431" s="46">
        <v>45</v>
      </c>
      <c r="Q1431" s="101">
        <v>39</v>
      </c>
      <c r="R1431" s="101">
        <v>44</v>
      </c>
      <c r="S1431" s="101">
        <v>35</v>
      </c>
      <c r="T1431" s="108">
        <v>32</v>
      </c>
    </row>
    <row r="1432" spans="1:20" ht="17" thickBot="1" x14ac:dyDescent="0.25">
      <c r="A1432" s="5">
        <v>6</v>
      </c>
      <c r="B1432" s="57" t="s">
        <v>12</v>
      </c>
      <c r="C1432" s="46">
        <v>61</v>
      </c>
      <c r="D1432" s="46">
        <v>56</v>
      </c>
      <c r="E1432" s="46">
        <v>46</v>
      </c>
      <c r="F1432" s="46">
        <v>60</v>
      </c>
      <c r="G1432" s="46">
        <v>50</v>
      </c>
      <c r="H1432" s="46">
        <v>85</v>
      </c>
      <c r="I1432" s="46">
        <v>71</v>
      </c>
      <c r="J1432" s="46">
        <v>81</v>
      </c>
      <c r="K1432" s="46">
        <v>95</v>
      </c>
      <c r="L1432" s="46">
        <v>95</v>
      </c>
      <c r="M1432" s="46">
        <v>93</v>
      </c>
      <c r="N1432" s="46">
        <v>95</v>
      </c>
      <c r="O1432" s="46">
        <v>90</v>
      </c>
      <c r="P1432" s="46">
        <v>96</v>
      </c>
      <c r="Q1432" s="101">
        <v>96</v>
      </c>
      <c r="R1432" s="101">
        <v>91</v>
      </c>
      <c r="S1432" s="101">
        <v>87</v>
      </c>
      <c r="T1432" s="108">
        <v>85</v>
      </c>
    </row>
    <row r="1433" spans="1:20" ht="17" thickBot="1" x14ac:dyDescent="0.25">
      <c r="A1433" s="5">
        <v>7</v>
      </c>
      <c r="B1433" s="57" t="s">
        <v>12</v>
      </c>
      <c r="C1433" s="57" t="s">
        <v>12</v>
      </c>
      <c r="D1433" s="46">
        <v>55</v>
      </c>
      <c r="E1433" s="46">
        <v>54</v>
      </c>
      <c r="F1433" s="46">
        <v>48</v>
      </c>
      <c r="G1433" s="46">
        <v>56</v>
      </c>
      <c r="H1433" s="46">
        <v>51</v>
      </c>
      <c r="I1433" s="46">
        <v>81</v>
      </c>
      <c r="J1433" s="46">
        <v>71</v>
      </c>
      <c r="K1433" s="46">
        <v>74</v>
      </c>
      <c r="L1433" s="46">
        <v>93</v>
      </c>
      <c r="M1433" s="46">
        <v>84</v>
      </c>
      <c r="N1433" s="46">
        <v>93</v>
      </c>
      <c r="O1433" s="46">
        <v>86</v>
      </c>
      <c r="P1433" s="46">
        <v>91</v>
      </c>
      <c r="Q1433" s="101">
        <v>89</v>
      </c>
      <c r="R1433" s="101">
        <v>86</v>
      </c>
      <c r="S1433" s="101">
        <v>81</v>
      </c>
      <c r="T1433" s="108">
        <v>82</v>
      </c>
    </row>
    <row r="1434" spans="1:20" ht="17" thickBot="1" x14ac:dyDescent="0.25">
      <c r="A1434" s="5">
        <v>8</v>
      </c>
      <c r="B1434" s="46">
        <v>41</v>
      </c>
      <c r="C1434" s="46">
        <v>40</v>
      </c>
      <c r="D1434" s="46">
        <v>26</v>
      </c>
      <c r="E1434" s="46">
        <v>50</v>
      </c>
      <c r="F1434" s="46">
        <v>51</v>
      </c>
      <c r="G1434" s="46">
        <v>44</v>
      </c>
      <c r="H1434" s="46">
        <v>51</v>
      </c>
      <c r="I1434" s="46">
        <v>48</v>
      </c>
      <c r="J1434" s="46">
        <v>78</v>
      </c>
      <c r="K1434" s="46">
        <v>65</v>
      </c>
      <c r="L1434" s="46">
        <v>70</v>
      </c>
      <c r="M1434" s="46">
        <v>91</v>
      </c>
      <c r="N1434" s="46">
        <v>71</v>
      </c>
      <c r="O1434" s="46">
        <v>87</v>
      </c>
      <c r="P1434" s="46">
        <v>84</v>
      </c>
      <c r="Q1434" s="101">
        <v>86</v>
      </c>
      <c r="R1434" s="101">
        <v>79</v>
      </c>
      <c r="S1434" s="101">
        <v>75</v>
      </c>
      <c r="T1434" s="108">
        <v>70</v>
      </c>
    </row>
    <row r="1435" spans="1:20" ht="17" thickBot="1" x14ac:dyDescent="0.25">
      <c r="A1435" s="5">
        <v>9</v>
      </c>
      <c r="B1435" s="46">
        <v>36</v>
      </c>
      <c r="C1435" s="46">
        <v>33</v>
      </c>
      <c r="D1435" s="46">
        <v>29</v>
      </c>
      <c r="E1435" s="46">
        <v>25</v>
      </c>
      <c r="F1435" s="46">
        <v>45</v>
      </c>
      <c r="G1435" s="46">
        <v>47</v>
      </c>
      <c r="H1435" s="46">
        <v>44</v>
      </c>
      <c r="I1435" s="46">
        <v>45</v>
      </c>
      <c r="J1435" s="46">
        <v>44</v>
      </c>
      <c r="K1435" s="46">
        <v>71</v>
      </c>
      <c r="L1435" s="46">
        <v>65</v>
      </c>
      <c r="M1435" s="46">
        <v>63</v>
      </c>
      <c r="N1435" s="46">
        <v>73</v>
      </c>
      <c r="O1435" s="46">
        <v>53</v>
      </c>
      <c r="P1435" s="46">
        <v>73</v>
      </c>
      <c r="Q1435" s="101">
        <v>49</v>
      </c>
      <c r="R1435" s="101">
        <v>81</v>
      </c>
      <c r="S1435" s="101">
        <v>73</v>
      </c>
      <c r="T1435" s="108">
        <v>71</v>
      </c>
    </row>
    <row r="1436" spans="1:20" ht="17" thickBot="1" x14ac:dyDescent="0.25">
      <c r="A1436" s="5">
        <v>10</v>
      </c>
      <c r="B1436" s="46">
        <v>21</v>
      </c>
      <c r="C1436" s="46">
        <v>34</v>
      </c>
      <c r="D1436" s="46">
        <v>27</v>
      </c>
      <c r="E1436" s="46">
        <v>31</v>
      </c>
      <c r="F1436" s="46">
        <v>22</v>
      </c>
      <c r="G1436" s="46">
        <v>45</v>
      </c>
      <c r="H1436" s="46">
        <v>45</v>
      </c>
      <c r="I1436" s="46">
        <v>41</v>
      </c>
      <c r="J1436" s="46">
        <v>45</v>
      </c>
      <c r="K1436" s="46">
        <v>40</v>
      </c>
      <c r="L1436" s="46">
        <v>66</v>
      </c>
      <c r="M1436" s="46">
        <v>55</v>
      </c>
      <c r="N1436" s="46">
        <v>59</v>
      </c>
      <c r="O1436" s="46">
        <v>67</v>
      </c>
      <c r="P1436" s="46">
        <v>49</v>
      </c>
      <c r="Q1436" s="101">
        <v>65</v>
      </c>
      <c r="R1436" s="101">
        <v>65</v>
      </c>
      <c r="S1436" s="101">
        <v>76</v>
      </c>
      <c r="T1436" s="108">
        <v>68</v>
      </c>
    </row>
    <row r="1437" spans="1:20" ht="17" thickBot="1" x14ac:dyDescent="0.25">
      <c r="A1437" s="5">
        <v>11</v>
      </c>
      <c r="B1437" s="46" t="s">
        <v>29</v>
      </c>
      <c r="C1437" s="46" t="s">
        <v>29</v>
      </c>
      <c r="D1437" s="46" t="s">
        <v>29</v>
      </c>
      <c r="E1437" s="57" t="s">
        <v>12</v>
      </c>
      <c r="F1437" s="57" t="s">
        <v>12</v>
      </c>
      <c r="G1437" s="57" t="s">
        <v>12</v>
      </c>
      <c r="H1437" s="46">
        <v>42</v>
      </c>
      <c r="I1437" s="46">
        <v>43</v>
      </c>
      <c r="J1437" s="46">
        <v>38</v>
      </c>
      <c r="K1437" s="46">
        <v>41</v>
      </c>
      <c r="L1437" s="46">
        <v>39</v>
      </c>
      <c r="M1437" s="46">
        <v>64</v>
      </c>
      <c r="N1437" s="46">
        <v>52</v>
      </c>
      <c r="O1437" s="46">
        <v>53</v>
      </c>
      <c r="P1437" s="46">
        <v>65</v>
      </c>
      <c r="Q1437" s="101">
        <v>42</v>
      </c>
      <c r="R1437" s="101">
        <v>61</v>
      </c>
      <c r="S1437" s="101">
        <v>63</v>
      </c>
      <c r="T1437" s="108">
        <v>68</v>
      </c>
    </row>
    <row r="1438" spans="1:20" ht="17" thickBot="1" x14ac:dyDescent="0.25">
      <c r="A1438" s="5">
        <v>12</v>
      </c>
      <c r="B1438" s="57" t="s">
        <v>12</v>
      </c>
      <c r="C1438" s="57" t="s">
        <v>12</v>
      </c>
      <c r="D1438" s="57" t="s">
        <v>12</v>
      </c>
      <c r="E1438" s="46" t="s">
        <v>29</v>
      </c>
      <c r="F1438" s="57" t="s">
        <v>12</v>
      </c>
      <c r="G1438" s="46" t="s">
        <v>29</v>
      </c>
      <c r="H1438" s="57" t="s">
        <v>12</v>
      </c>
      <c r="I1438" s="46">
        <v>43</v>
      </c>
      <c r="J1438" s="46">
        <v>39</v>
      </c>
      <c r="K1438" s="46">
        <v>36</v>
      </c>
      <c r="L1438" s="46">
        <v>42</v>
      </c>
      <c r="M1438" s="46">
        <v>38</v>
      </c>
      <c r="N1438" s="46">
        <v>62</v>
      </c>
      <c r="O1438" s="46">
        <v>55</v>
      </c>
      <c r="P1438" s="46">
        <v>49</v>
      </c>
      <c r="Q1438" s="101">
        <v>61</v>
      </c>
      <c r="R1438" s="101">
        <v>39</v>
      </c>
      <c r="S1438" s="101">
        <v>62</v>
      </c>
      <c r="T1438" s="108">
        <v>59</v>
      </c>
    </row>
    <row r="1439" spans="1:20" ht="18" thickBot="1" x14ac:dyDescent="0.25">
      <c r="A1439" s="5" t="s">
        <v>13</v>
      </c>
      <c r="B1439" s="57"/>
      <c r="C1439" s="57"/>
      <c r="D1439" s="57"/>
      <c r="E1439" s="46"/>
      <c r="F1439" s="57"/>
      <c r="G1439" s="46"/>
      <c r="H1439" s="57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122"/>
    </row>
    <row r="1440" spans="1:20" ht="35" thickBot="1" x14ac:dyDescent="0.25">
      <c r="A1440" s="7" t="s">
        <v>14</v>
      </c>
      <c r="B1440" s="46" t="s">
        <v>29</v>
      </c>
      <c r="C1440" s="46" t="s">
        <v>29</v>
      </c>
      <c r="D1440" s="46">
        <f>SUM(D1426:D1436)</f>
        <v>303</v>
      </c>
      <c r="E1440" s="46">
        <f>SUM(E1426:E1436)</f>
        <v>356</v>
      </c>
      <c r="F1440" s="58">
        <v>416</v>
      </c>
      <c r="G1440" s="46">
        <f>SUM(G1426:G1436)</f>
        <v>467</v>
      </c>
      <c r="H1440" s="58">
        <v>549</v>
      </c>
      <c r="I1440" s="58">
        <v>630</v>
      </c>
      <c r="J1440" s="58">
        <v>660</v>
      </c>
      <c r="K1440" s="58">
        <v>685</v>
      </c>
      <c r="L1440" s="58">
        <v>739</v>
      </c>
      <c r="M1440" s="58">
        <f t="shared" ref="M1440:R1440" si="845">SUM(M1426:M1438)</f>
        <v>756</v>
      </c>
      <c r="N1440" s="58">
        <f t="shared" si="845"/>
        <v>764</v>
      </c>
      <c r="O1440" s="58">
        <f t="shared" si="845"/>
        <v>753</v>
      </c>
      <c r="P1440" s="58">
        <f t="shared" si="845"/>
        <v>777</v>
      </c>
      <c r="Q1440" s="58">
        <f t="shared" si="845"/>
        <v>731</v>
      </c>
      <c r="R1440" s="58">
        <f t="shared" si="845"/>
        <v>748</v>
      </c>
      <c r="S1440" s="58">
        <f t="shared" ref="S1440:T1440" si="846">SUM(S1426:S1438)</f>
        <v>758</v>
      </c>
      <c r="T1440" s="107">
        <f t="shared" ref="T1440" si="847">SUM(T1426:T1438)</f>
        <v>736</v>
      </c>
    </row>
    <row r="1441" spans="1:20" ht="52" thickBot="1" x14ac:dyDescent="0.25">
      <c r="A1441" s="7" t="s">
        <v>28</v>
      </c>
      <c r="B1441" s="48"/>
      <c r="C1441" s="59" t="e">
        <f>((C1440-B1440)/B1440)</f>
        <v>#VALUE!</v>
      </c>
      <c r="D1441" s="59" t="e">
        <f>((D1440-C1440)/C1440)</f>
        <v>#VALUE!</v>
      </c>
      <c r="E1441" s="59">
        <f>((E1440-D1440)/D1440)</f>
        <v>0.17491749174917492</v>
      </c>
      <c r="F1441" s="59">
        <f>((F1440-E1440)/E1440)</f>
        <v>0.16853932584269662</v>
      </c>
      <c r="G1441" s="59">
        <f t="shared" ref="G1441:T1441" si="848">((G1440-F1440)/F1440)</f>
        <v>0.12259615384615384</v>
      </c>
      <c r="H1441" s="59">
        <f t="shared" si="848"/>
        <v>0.17558886509635974</v>
      </c>
      <c r="I1441" s="59">
        <f t="shared" si="848"/>
        <v>0.14754098360655737</v>
      </c>
      <c r="J1441" s="59">
        <f t="shared" si="848"/>
        <v>4.7619047619047616E-2</v>
      </c>
      <c r="K1441" s="59">
        <f t="shared" si="848"/>
        <v>3.787878787878788E-2</v>
      </c>
      <c r="L1441" s="59">
        <f t="shared" si="848"/>
        <v>7.8832116788321166E-2</v>
      </c>
      <c r="M1441" s="59">
        <f t="shared" si="848"/>
        <v>2.3004059539918808E-2</v>
      </c>
      <c r="N1441" s="59">
        <f t="shared" si="848"/>
        <v>1.0582010582010581E-2</v>
      </c>
      <c r="O1441" s="59">
        <f t="shared" si="848"/>
        <v>-1.4397905759162303E-2</v>
      </c>
      <c r="P1441" s="59">
        <f t="shared" si="848"/>
        <v>3.1872509960159362E-2</v>
      </c>
      <c r="Q1441" s="59">
        <f t="shared" si="848"/>
        <v>-5.9202059202059204E-2</v>
      </c>
      <c r="R1441" s="59">
        <f t="shared" si="848"/>
        <v>2.3255813953488372E-2</v>
      </c>
      <c r="S1441" s="59">
        <f t="shared" si="848"/>
        <v>1.3368983957219251E-2</v>
      </c>
      <c r="T1441" s="59">
        <f t="shared" si="848"/>
        <v>-2.9023746701846966E-2</v>
      </c>
    </row>
    <row r="1442" spans="1:20" ht="69" thickBot="1" x14ac:dyDescent="0.25">
      <c r="A1442" s="16" t="s">
        <v>16</v>
      </c>
      <c r="B1442" s="59"/>
      <c r="C1442" s="59"/>
      <c r="D1442" s="59"/>
      <c r="E1442" s="59"/>
      <c r="F1442" s="59"/>
      <c r="G1442" s="59" t="e">
        <f t="shared" ref="G1442:T1442" si="849">(G1440-B1440)/B1440</f>
        <v>#VALUE!</v>
      </c>
      <c r="H1442" s="59" t="e">
        <f t="shared" si="849"/>
        <v>#VALUE!</v>
      </c>
      <c r="I1442" s="59">
        <f t="shared" si="849"/>
        <v>1.0792079207920793</v>
      </c>
      <c r="J1442" s="59">
        <f t="shared" si="849"/>
        <v>0.8539325842696629</v>
      </c>
      <c r="K1442" s="59">
        <f t="shared" si="849"/>
        <v>0.64663461538461542</v>
      </c>
      <c r="L1442" s="59">
        <f t="shared" si="849"/>
        <v>0.58244111349036398</v>
      </c>
      <c r="M1442" s="59">
        <f t="shared" si="849"/>
        <v>0.37704918032786883</v>
      </c>
      <c r="N1442" s="59">
        <f t="shared" si="849"/>
        <v>0.21269841269841269</v>
      </c>
      <c r="O1442" s="59">
        <f t="shared" si="849"/>
        <v>0.1409090909090909</v>
      </c>
      <c r="P1442" s="59">
        <f t="shared" si="849"/>
        <v>0.1343065693430657</v>
      </c>
      <c r="Q1442" s="59">
        <f t="shared" si="849"/>
        <v>-1.0825439783491205E-2</v>
      </c>
      <c r="R1442" s="59">
        <f t="shared" si="849"/>
        <v>-1.0582010582010581E-2</v>
      </c>
      <c r="S1442" s="59">
        <f t="shared" si="849"/>
        <v>-7.8534031413612562E-3</v>
      </c>
      <c r="T1442" s="59">
        <f t="shared" si="849"/>
        <v>-2.2576361221779549E-2</v>
      </c>
    </row>
    <row r="1443" spans="1:20" ht="86" thickBot="1" x14ac:dyDescent="0.25">
      <c r="A1443" s="16" t="s">
        <v>17</v>
      </c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 t="e">
        <f t="shared" ref="L1443:T1443" si="850">(L1440-B1440)/B1440</f>
        <v>#VALUE!</v>
      </c>
      <c r="M1443" s="59" t="e">
        <f t="shared" si="850"/>
        <v>#VALUE!</v>
      </c>
      <c r="N1443" s="59">
        <f t="shared" si="850"/>
        <v>1.5214521452145215</v>
      </c>
      <c r="O1443" s="59">
        <f t="shared" si="850"/>
        <v>1.1151685393258426</v>
      </c>
      <c r="P1443" s="59">
        <f t="shared" si="850"/>
        <v>0.86778846153846156</v>
      </c>
      <c r="Q1443" s="59">
        <f t="shared" si="850"/>
        <v>0.56531049250535337</v>
      </c>
      <c r="R1443" s="59">
        <f t="shared" si="850"/>
        <v>0.36247723132969034</v>
      </c>
      <c r="S1443" s="59">
        <f t="shared" si="850"/>
        <v>0.20317460317460317</v>
      </c>
      <c r="T1443" s="59">
        <f t="shared" si="850"/>
        <v>0.11515151515151516</v>
      </c>
    </row>
    <row r="1444" spans="1:20" ht="35" thickBot="1" x14ac:dyDescent="0.25">
      <c r="A1444" s="16" t="s">
        <v>18</v>
      </c>
      <c r="B1444" s="60">
        <v>8244</v>
      </c>
      <c r="C1444" s="60">
        <v>8057</v>
      </c>
      <c r="D1444" s="60">
        <v>7875</v>
      </c>
      <c r="E1444" s="60">
        <v>7635</v>
      </c>
      <c r="F1444" s="60">
        <v>7392</v>
      </c>
      <c r="G1444" s="29">
        <v>7191</v>
      </c>
      <c r="H1444" s="29">
        <v>7053</v>
      </c>
      <c r="I1444" s="29">
        <v>6989</v>
      </c>
      <c r="J1444" s="29">
        <v>6747</v>
      </c>
      <c r="K1444" s="29">
        <v>6072</v>
      </c>
      <c r="L1444" s="29">
        <v>5957</v>
      </c>
      <c r="M1444" s="29">
        <v>5818</v>
      </c>
      <c r="N1444" s="29">
        <v>5866</v>
      </c>
      <c r="O1444" s="29">
        <v>5992</v>
      </c>
      <c r="P1444" s="29">
        <v>6115</v>
      </c>
      <c r="Q1444" s="29">
        <v>6283</v>
      </c>
      <c r="R1444" s="29">
        <v>6397</v>
      </c>
      <c r="S1444" s="29">
        <v>6394</v>
      </c>
      <c r="T1444" s="29">
        <v>6560</v>
      </c>
    </row>
    <row r="1445" spans="1:20" ht="69" thickBot="1" x14ac:dyDescent="0.25">
      <c r="A1445" s="16" t="s">
        <v>19</v>
      </c>
      <c r="B1445" s="59"/>
      <c r="C1445" s="59">
        <f t="shared" ref="C1445:T1445" si="851">(C1444-B1444)/B1444</f>
        <v>-2.2683163512857835E-2</v>
      </c>
      <c r="D1445" s="59">
        <f t="shared" si="851"/>
        <v>-2.2589052997393572E-2</v>
      </c>
      <c r="E1445" s="59">
        <f t="shared" si="851"/>
        <v>-3.0476190476190476E-2</v>
      </c>
      <c r="F1445" s="59">
        <f t="shared" si="851"/>
        <v>-3.182711198428291E-2</v>
      </c>
      <c r="G1445" s="59">
        <f t="shared" si="851"/>
        <v>-2.719155844155844E-2</v>
      </c>
      <c r="H1445" s="59">
        <f t="shared" si="851"/>
        <v>-1.9190654985398414E-2</v>
      </c>
      <c r="I1445" s="59">
        <f t="shared" si="851"/>
        <v>-9.0741528427619456E-3</v>
      </c>
      <c r="J1445" s="59">
        <f t="shared" si="851"/>
        <v>-3.4625840606667624E-2</v>
      </c>
      <c r="K1445" s="59">
        <f t="shared" si="851"/>
        <v>-0.10004446420631392</v>
      </c>
      <c r="L1445" s="59">
        <f t="shared" si="851"/>
        <v>-1.893939393939394E-2</v>
      </c>
      <c r="M1445" s="59">
        <f t="shared" si="851"/>
        <v>-2.3333892899110292E-2</v>
      </c>
      <c r="N1445" s="59">
        <f t="shared" si="851"/>
        <v>8.250257820556892E-3</v>
      </c>
      <c r="O1445" s="59">
        <f t="shared" si="851"/>
        <v>2.1479713603818614E-2</v>
      </c>
      <c r="P1445" s="59">
        <f t="shared" si="851"/>
        <v>2.0527369826435247E-2</v>
      </c>
      <c r="Q1445" s="59">
        <f t="shared" si="851"/>
        <v>2.7473426001635323E-2</v>
      </c>
      <c r="R1445" s="59">
        <f t="shared" si="851"/>
        <v>1.8144198631227119E-2</v>
      </c>
      <c r="S1445" s="59">
        <f t="shared" si="851"/>
        <v>-4.6896982960762859E-4</v>
      </c>
      <c r="T1445" s="59">
        <f t="shared" si="851"/>
        <v>2.5961839224272757E-2</v>
      </c>
    </row>
    <row r="1446" spans="1:20" ht="69" thickBot="1" x14ac:dyDescent="0.25">
      <c r="A1446" s="16" t="s">
        <v>20</v>
      </c>
      <c r="B1446" s="59"/>
      <c r="C1446" s="59"/>
      <c r="D1446" s="59"/>
      <c r="E1446" s="59"/>
      <c r="F1446" s="59"/>
      <c r="G1446" s="59">
        <f t="shared" ref="G1446:T1446" si="852">(G1444-B1444)/B1444</f>
        <v>-0.12772925764192139</v>
      </c>
      <c r="H1446" s="59">
        <f t="shared" si="852"/>
        <v>-0.1246121385130942</v>
      </c>
      <c r="I1446" s="59">
        <f t="shared" si="852"/>
        <v>-0.1125079365079365</v>
      </c>
      <c r="J1446" s="59">
        <f t="shared" si="852"/>
        <v>-0.11630648330058939</v>
      </c>
      <c r="K1446" s="59">
        <f t="shared" si="852"/>
        <v>-0.17857142857142858</v>
      </c>
      <c r="L1446" s="59">
        <f t="shared" si="852"/>
        <v>-0.17160339313030176</v>
      </c>
      <c r="M1446" s="59">
        <f t="shared" si="852"/>
        <v>-0.17510279313767191</v>
      </c>
      <c r="N1446" s="59">
        <f t="shared" si="852"/>
        <v>-0.16068107025325512</v>
      </c>
      <c r="O1446" s="59">
        <f t="shared" si="852"/>
        <v>-0.11190158589002519</v>
      </c>
      <c r="P1446" s="59">
        <f t="shared" si="852"/>
        <v>7.0816864295125161E-3</v>
      </c>
      <c r="Q1446" s="59">
        <f t="shared" si="852"/>
        <v>5.472553298640255E-2</v>
      </c>
      <c r="R1446" s="59">
        <f t="shared" si="852"/>
        <v>9.9518734960467509E-2</v>
      </c>
      <c r="S1446" s="59">
        <f t="shared" si="852"/>
        <v>9.0010228435049439E-2</v>
      </c>
      <c r="T1446" s="59">
        <f t="shared" si="852"/>
        <v>9.4793057409879838E-2</v>
      </c>
    </row>
    <row r="1447" spans="1:20" ht="86" thickBot="1" x14ac:dyDescent="0.25">
      <c r="A1447" s="16" t="s">
        <v>21</v>
      </c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>
        <f t="shared" ref="L1447:T1447" si="853">(L1444-B1444)/B1444</f>
        <v>-0.27741387675885493</v>
      </c>
      <c r="M1447" s="59">
        <f t="shared" si="853"/>
        <v>-0.27789499813826485</v>
      </c>
      <c r="N1447" s="59">
        <f t="shared" si="853"/>
        <v>-0.25511111111111112</v>
      </c>
      <c r="O1447" s="59">
        <f t="shared" si="853"/>
        <v>-0.2151931892599869</v>
      </c>
      <c r="P1447" s="59">
        <f t="shared" si="853"/>
        <v>-0.17275432900432899</v>
      </c>
      <c r="Q1447" s="59">
        <f t="shared" si="853"/>
        <v>-0.12626894729523014</v>
      </c>
      <c r="R1447" s="59">
        <f t="shared" si="853"/>
        <v>-9.3010066638309935E-2</v>
      </c>
      <c r="S1447" s="59">
        <f t="shared" si="853"/>
        <v>-8.5133781656889396E-2</v>
      </c>
      <c r="T1447" s="59">
        <f t="shared" si="853"/>
        <v>-2.7716021935675114E-2</v>
      </c>
    </row>
    <row r="1448" spans="1:20" ht="52" thickBot="1" x14ac:dyDescent="0.25">
      <c r="A1448" s="16" t="s">
        <v>22</v>
      </c>
      <c r="B1448" s="59" t="e">
        <f>B1440/B1444</f>
        <v>#VALUE!</v>
      </c>
      <c r="C1448" s="59" t="e">
        <f>C1440/C1444</f>
        <v>#VALUE!</v>
      </c>
      <c r="D1448" s="59">
        <f>D1440/D1444</f>
        <v>3.8476190476190476E-2</v>
      </c>
      <c r="E1448" s="59">
        <f>E1440/E1444</f>
        <v>4.6627373935821871E-2</v>
      </c>
      <c r="F1448" s="59">
        <f>F1440/F1444</f>
        <v>5.627705627705628E-2</v>
      </c>
      <c r="G1448" s="59">
        <f t="shared" ref="G1448:M1448" si="854">G1440/G1444</f>
        <v>6.4942288972326526E-2</v>
      </c>
      <c r="H1448" s="59">
        <f t="shared" si="854"/>
        <v>7.7839217354317314E-2</v>
      </c>
      <c r="I1448" s="59">
        <f t="shared" si="854"/>
        <v>9.0141651166118192E-2</v>
      </c>
      <c r="J1448" s="59">
        <f t="shared" si="854"/>
        <v>9.7821253890618048E-2</v>
      </c>
      <c r="K1448" s="59">
        <f t="shared" si="854"/>
        <v>0.1128129117259552</v>
      </c>
      <c r="L1448" s="59">
        <f t="shared" si="854"/>
        <v>0.12405573275138493</v>
      </c>
      <c r="M1448" s="59">
        <f t="shared" si="854"/>
        <v>0.12994156067377105</v>
      </c>
      <c r="N1448" s="59">
        <f t="shared" ref="N1448:O1448" si="855">N1440/N1444</f>
        <v>0.13024207296283669</v>
      </c>
      <c r="O1448" s="59">
        <f t="shared" si="855"/>
        <v>0.12566755674232311</v>
      </c>
      <c r="P1448" s="59">
        <f t="shared" ref="P1448:Q1448" si="856">P1440/P1444</f>
        <v>0.12706459525756336</v>
      </c>
      <c r="Q1448" s="59">
        <f t="shared" si="856"/>
        <v>0.11634569473181601</v>
      </c>
      <c r="R1448" s="59">
        <f t="shared" ref="R1448:S1448" si="857">R1440/R1444</f>
        <v>0.11692981084883539</v>
      </c>
      <c r="S1448" s="59">
        <f t="shared" si="857"/>
        <v>0.11854863934939006</v>
      </c>
      <c r="T1448" s="59">
        <f t="shared" ref="T1448" si="858">T1440/T1444</f>
        <v>0.11219512195121951</v>
      </c>
    </row>
    <row r="1449" spans="1:20" ht="69" thickBot="1" x14ac:dyDescent="0.25">
      <c r="A1449" s="16" t="s">
        <v>23</v>
      </c>
      <c r="B1449" s="59"/>
      <c r="C1449" s="59" t="e">
        <f t="shared" ref="C1449:K1449" si="859">(C1448-B1448)</f>
        <v>#VALUE!</v>
      </c>
      <c r="D1449" s="59" t="e">
        <f t="shared" si="859"/>
        <v>#VALUE!</v>
      </c>
      <c r="E1449" s="59">
        <f t="shared" si="859"/>
        <v>8.1511834596313948E-3</v>
      </c>
      <c r="F1449" s="59">
        <f t="shared" si="859"/>
        <v>9.6496823412344085E-3</v>
      </c>
      <c r="G1449" s="59">
        <f t="shared" si="859"/>
        <v>8.665232695270246E-3</v>
      </c>
      <c r="H1449" s="59">
        <f t="shared" si="859"/>
        <v>1.2896928381990788E-2</v>
      </c>
      <c r="I1449" s="59">
        <f t="shared" si="859"/>
        <v>1.2302433811800878E-2</v>
      </c>
      <c r="J1449" s="59">
        <f t="shared" si="859"/>
        <v>7.6796027244998566E-3</v>
      </c>
      <c r="K1449" s="59">
        <f t="shared" si="859"/>
        <v>1.4991657835337152E-2</v>
      </c>
      <c r="L1449" s="59">
        <f t="shared" ref="L1449:T1449" si="860">(L1448-K1448)</f>
        <v>1.1242821025429728E-2</v>
      </c>
      <c r="M1449" s="59">
        <f t="shared" si="860"/>
        <v>5.8858279223861221E-3</v>
      </c>
      <c r="N1449" s="59">
        <f t="shared" si="860"/>
        <v>3.0051228906563532E-4</v>
      </c>
      <c r="O1449" s="59">
        <f t="shared" si="860"/>
        <v>-4.5745162205135803E-3</v>
      </c>
      <c r="P1449" s="59">
        <f t="shared" si="860"/>
        <v>1.3970385152402565E-3</v>
      </c>
      <c r="Q1449" s="59">
        <f t="shared" si="860"/>
        <v>-1.0718900525747352E-2</v>
      </c>
      <c r="R1449" s="59">
        <f t="shared" si="860"/>
        <v>5.8411611701937594E-4</v>
      </c>
      <c r="S1449" s="59">
        <f t="shared" si="860"/>
        <v>1.6188285005546699E-3</v>
      </c>
      <c r="T1449" s="59">
        <f t="shared" si="860"/>
        <v>-6.3535173981705412E-3</v>
      </c>
    </row>
    <row r="1450" spans="1:20" ht="69" thickBot="1" x14ac:dyDescent="0.25">
      <c r="A1450" s="16" t="s">
        <v>24</v>
      </c>
      <c r="B1450" s="59"/>
      <c r="C1450" s="59"/>
      <c r="D1450" s="59"/>
      <c r="E1450" s="59"/>
      <c r="F1450" s="59"/>
      <c r="G1450" s="59" t="e">
        <f>G1448-B1448</f>
        <v>#VALUE!</v>
      </c>
      <c r="H1450" s="59" t="e">
        <f t="shared" ref="H1450:K1450" si="861">H1448-C1448</f>
        <v>#VALUE!</v>
      </c>
      <c r="I1450" s="59">
        <f t="shared" si="861"/>
        <v>5.1665460689927716E-2</v>
      </c>
      <c r="J1450" s="59">
        <f t="shared" si="861"/>
        <v>5.1193879954796177E-2</v>
      </c>
      <c r="K1450" s="59">
        <f t="shared" si="861"/>
        <v>5.6535855448898921E-2</v>
      </c>
      <c r="L1450" s="59">
        <f t="shared" ref="L1450:T1450" si="862">L1448-G1448</f>
        <v>5.9113443779058403E-2</v>
      </c>
      <c r="M1450" s="59">
        <f t="shared" si="862"/>
        <v>5.2102343319453737E-2</v>
      </c>
      <c r="N1450" s="59">
        <f t="shared" si="862"/>
        <v>4.0100421796718494E-2</v>
      </c>
      <c r="O1450" s="59">
        <f t="shared" si="862"/>
        <v>2.7846302851705057E-2</v>
      </c>
      <c r="P1450" s="59">
        <f t="shared" si="862"/>
        <v>1.4251683531608161E-2</v>
      </c>
      <c r="Q1450" s="59">
        <f t="shared" si="862"/>
        <v>-7.7100380195689183E-3</v>
      </c>
      <c r="R1450" s="59">
        <f t="shared" si="862"/>
        <v>-1.3011749824935664E-2</v>
      </c>
      <c r="S1450" s="59">
        <f t="shared" si="862"/>
        <v>-1.169343361344663E-2</v>
      </c>
      <c r="T1450" s="59">
        <f t="shared" si="862"/>
        <v>-1.3472434791103591E-2</v>
      </c>
    </row>
    <row r="1451" spans="1:20" ht="69" thickBot="1" x14ac:dyDescent="0.25">
      <c r="A1451" s="16" t="s">
        <v>25</v>
      </c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 t="e">
        <f t="shared" ref="L1451:T1451" si="863">L1448-B1448</f>
        <v>#VALUE!</v>
      </c>
      <c r="M1451" s="59" t="e">
        <f t="shared" si="863"/>
        <v>#VALUE!</v>
      </c>
      <c r="N1451" s="59">
        <f t="shared" si="863"/>
        <v>9.1765882486646216E-2</v>
      </c>
      <c r="O1451" s="59">
        <f t="shared" si="863"/>
        <v>7.9040182806501241E-2</v>
      </c>
      <c r="P1451" s="59">
        <f t="shared" si="863"/>
        <v>7.0787538980507075E-2</v>
      </c>
      <c r="Q1451" s="59">
        <f t="shared" si="863"/>
        <v>5.1403405759489484E-2</v>
      </c>
      <c r="R1451" s="59">
        <f t="shared" si="863"/>
        <v>3.9090593494518072E-2</v>
      </c>
      <c r="S1451" s="59">
        <f t="shared" si="863"/>
        <v>2.8406988183271864E-2</v>
      </c>
      <c r="T1451" s="59">
        <f t="shared" si="863"/>
        <v>1.4373868060601466E-2</v>
      </c>
    </row>
    <row r="1455" spans="1:20" ht="16" x14ac:dyDescent="0.2">
      <c r="A1455" s="40" t="s">
        <v>94</v>
      </c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2"/>
      <c r="N1455" s="42"/>
    </row>
    <row r="1456" spans="1:20" ht="17" thickBo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20" ht="18" thickBot="1" x14ac:dyDescent="0.25">
      <c r="A1457" s="10"/>
      <c r="B1457" s="10" t="s">
        <v>0</v>
      </c>
      <c r="C1457" s="10" t="s">
        <v>1</v>
      </c>
      <c r="D1457" s="10" t="s">
        <v>2</v>
      </c>
      <c r="E1457" s="10" t="s">
        <v>3</v>
      </c>
      <c r="F1457" s="10" t="s">
        <v>4</v>
      </c>
      <c r="G1457" s="10" t="s">
        <v>5</v>
      </c>
      <c r="H1457" s="10" t="s">
        <v>6</v>
      </c>
      <c r="I1457" s="10" t="s">
        <v>7</v>
      </c>
      <c r="J1457" s="10" t="s">
        <v>8</v>
      </c>
      <c r="K1457" s="10" t="s">
        <v>9</v>
      </c>
      <c r="L1457" s="10" t="s">
        <v>10</v>
      </c>
      <c r="M1457" s="10" t="s">
        <v>30</v>
      </c>
      <c r="N1457" s="10" t="s">
        <v>36</v>
      </c>
      <c r="O1457" s="10" t="s">
        <v>39</v>
      </c>
      <c r="P1457" s="10" t="s">
        <v>40</v>
      </c>
      <c r="Q1457" s="10" t="s">
        <v>41</v>
      </c>
      <c r="R1457" s="10" t="s">
        <v>42</v>
      </c>
      <c r="S1457" s="10" t="s">
        <v>43</v>
      </c>
      <c r="T1457" s="10" t="s">
        <v>46</v>
      </c>
    </row>
    <row r="1458" spans="1:20" ht="18" thickBot="1" x14ac:dyDescent="0.25">
      <c r="A1458" s="5" t="s">
        <v>11</v>
      </c>
      <c r="B1458" s="46">
        <v>44</v>
      </c>
      <c r="C1458" s="46">
        <v>29</v>
      </c>
      <c r="D1458" s="46">
        <v>41</v>
      </c>
      <c r="E1458" s="46">
        <v>38</v>
      </c>
      <c r="F1458" s="55">
        <v>17</v>
      </c>
      <c r="G1458" s="55">
        <v>23</v>
      </c>
      <c r="H1458" s="55">
        <v>25</v>
      </c>
      <c r="I1458" s="55">
        <v>36</v>
      </c>
      <c r="J1458" s="55">
        <v>32</v>
      </c>
      <c r="K1458" s="55">
        <v>36</v>
      </c>
      <c r="L1458" s="55">
        <v>26</v>
      </c>
      <c r="M1458" s="55">
        <v>39</v>
      </c>
      <c r="N1458" s="55">
        <v>43</v>
      </c>
      <c r="O1458" s="55">
        <v>23</v>
      </c>
      <c r="P1458" s="55">
        <v>17</v>
      </c>
      <c r="Q1458" s="55">
        <v>19</v>
      </c>
      <c r="R1458" s="55">
        <v>25</v>
      </c>
      <c r="S1458" s="55">
        <v>20</v>
      </c>
      <c r="T1458" s="103">
        <v>19</v>
      </c>
    </row>
    <row r="1459" spans="1:20" ht="17" thickBot="1" x14ac:dyDescent="0.25">
      <c r="A1459" s="5">
        <v>1</v>
      </c>
      <c r="B1459" s="46">
        <v>35</v>
      </c>
      <c r="C1459" s="46">
        <v>41</v>
      </c>
      <c r="D1459" s="46">
        <v>34</v>
      </c>
      <c r="E1459" s="46">
        <v>39</v>
      </c>
      <c r="F1459" s="55">
        <v>40</v>
      </c>
      <c r="G1459" s="55">
        <v>32</v>
      </c>
      <c r="H1459" s="55">
        <v>23</v>
      </c>
      <c r="I1459" s="55">
        <v>31</v>
      </c>
      <c r="J1459" s="55">
        <v>32</v>
      </c>
      <c r="K1459" s="55">
        <v>36</v>
      </c>
      <c r="L1459" s="55">
        <v>34</v>
      </c>
      <c r="M1459" s="55">
        <v>33</v>
      </c>
      <c r="N1459" s="55">
        <v>38</v>
      </c>
      <c r="O1459" s="55">
        <v>42</v>
      </c>
      <c r="P1459" s="55">
        <v>28</v>
      </c>
      <c r="Q1459" s="101">
        <v>26</v>
      </c>
      <c r="R1459" s="101">
        <v>24</v>
      </c>
      <c r="S1459" s="101">
        <v>28</v>
      </c>
      <c r="T1459" s="101">
        <v>19</v>
      </c>
    </row>
    <row r="1460" spans="1:20" ht="17" thickBot="1" x14ac:dyDescent="0.25">
      <c r="A1460" s="5">
        <v>2</v>
      </c>
      <c r="B1460" s="46">
        <v>39</v>
      </c>
      <c r="C1460" s="46">
        <v>32</v>
      </c>
      <c r="D1460" s="46">
        <v>40</v>
      </c>
      <c r="E1460" s="46">
        <v>30</v>
      </c>
      <c r="F1460" s="55">
        <v>32</v>
      </c>
      <c r="G1460" s="55">
        <v>39</v>
      </c>
      <c r="H1460" s="55">
        <v>31</v>
      </c>
      <c r="I1460" s="55">
        <v>23</v>
      </c>
      <c r="J1460" s="55">
        <v>30</v>
      </c>
      <c r="K1460" s="55">
        <v>30</v>
      </c>
      <c r="L1460" s="55">
        <v>32</v>
      </c>
      <c r="M1460" s="55">
        <v>34</v>
      </c>
      <c r="N1460" s="55">
        <v>23</v>
      </c>
      <c r="O1460" s="55">
        <v>35</v>
      </c>
      <c r="P1460" s="55">
        <v>42</v>
      </c>
      <c r="Q1460" s="101">
        <v>28</v>
      </c>
      <c r="R1460" s="101">
        <v>21</v>
      </c>
      <c r="S1460" s="101">
        <v>23</v>
      </c>
      <c r="T1460" s="101">
        <v>20</v>
      </c>
    </row>
    <row r="1461" spans="1:20" ht="17" thickBot="1" x14ac:dyDescent="0.25">
      <c r="A1461" s="5">
        <v>3</v>
      </c>
      <c r="B1461" s="46">
        <v>22</v>
      </c>
      <c r="C1461" s="46">
        <v>35</v>
      </c>
      <c r="D1461" s="46">
        <v>32</v>
      </c>
      <c r="E1461" s="46">
        <v>35</v>
      </c>
      <c r="F1461" s="55">
        <v>29</v>
      </c>
      <c r="G1461" s="55">
        <v>27</v>
      </c>
      <c r="H1461" s="55">
        <v>37</v>
      </c>
      <c r="I1461" s="55">
        <v>27</v>
      </c>
      <c r="J1461" s="55">
        <v>19</v>
      </c>
      <c r="K1461" s="55">
        <v>29</v>
      </c>
      <c r="L1461" s="55">
        <v>27</v>
      </c>
      <c r="M1461" s="55">
        <v>32</v>
      </c>
      <c r="N1461" s="55">
        <v>29</v>
      </c>
      <c r="O1461" s="55">
        <v>22</v>
      </c>
      <c r="P1461" s="55">
        <v>30</v>
      </c>
      <c r="Q1461" s="101">
        <v>36</v>
      </c>
      <c r="R1461" s="101">
        <v>27</v>
      </c>
      <c r="S1461" s="101">
        <v>16</v>
      </c>
      <c r="T1461" s="101">
        <v>16</v>
      </c>
    </row>
    <row r="1462" spans="1:20" ht="17" thickBot="1" x14ac:dyDescent="0.25">
      <c r="A1462" s="5">
        <v>4</v>
      </c>
      <c r="B1462" s="46">
        <v>18</v>
      </c>
      <c r="C1462" s="46">
        <v>19</v>
      </c>
      <c r="D1462" s="46">
        <v>34</v>
      </c>
      <c r="E1462" s="46">
        <v>30</v>
      </c>
      <c r="F1462" s="55">
        <v>33</v>
      </c>
      <c r="G1462" s="55">
        <v>28</v>
      </c>
      <c r="H1462" s="55">
        <v>24</v>
      </c>
      <c r="I1462" s="55">
        <v>33</v>
      </c>
      <c r="J1462" s="55">
        <v>23</v>
      </c>
      <c r="K1462" s="55">
        <v>19</v>
      </c>
      <c r="L1462" s="55">
        <v>26</v>
      </c>
      <c r="M1462" s="55">
        <v>28</v>
      </c>
      <c r="N1462" s="55">
        <v>28</v>
      </c>
      <c r="O1462" s="55">
        <v>27</v>
      </c>
      <c r="P1462" s="55">
        <v>21</v>
      </c>
      <c r="Q1462" s="101">
        <v>31</v>
      </c>
      <c r="R1462" s="101">
        <v>34</v>
      </c>
      <c r="S1462" s="101">
        <v>23</v>
      </c>
      <c r="T1462" s="101">
        <v>10</v>
      </c>
    </row>
    <row r="1463" spans="1:20" ht="17" thickBot="1" x14ac:dyDescent="0.25">
      <c r="A1463" s="5">
        <v>5</v>
      </c>
      <c r="B1463" s="46">
        <v>17</v>
      </c>
      <c r="C1463" s="46">
        <v>16</v>
      </c>
      <c r="D1463" s="46">
        <v>20</v>
      </c>
      <c r="E1463" s="46">
        <v>33</v>
      </c>
      <c r="F1463" s="55">
        <v>22</v>
      </c>
      <c r="G1463" s="55">
        <v>28</v>
      </c>
      <c r="H1463" s="55">
        <v>24</v>
      </c>
      <c r="I1463" s="55">
        <v>18</v>
      </c>
      <c r="J1463" s="55">
        <v>32</v>
      </c>
      <c r="K1463" s="55">
        <v>20</v>
      </c>
      <c r="L1463" s="55">
        <v>18</v>
      </c>
      <c r="M1463" s="55">
        <v>23</v>
      </c>
      <c r="N1463" s="55">
        <v>24</v>
      </c>
      <c r="O1463" s="55">
        <v>26</v>
      </c>
      <c r="P1463" s="55">
        <v>23</v>
      </c>
      <c r="Q1463" s="101">
        <v>21</v>
      </c>
      <c r="R1463" s="101">
        <v>30</v>
      </c>
      <c r="S1463" s="101">
        <v>31</v>
      </c>
      <c r="T1463" s="101">
        <v>19</v>
      </c>
    </row>
    <row r="1464" spans="1:20" ht="17" thickBot="1" x14ac:dyDescent="0.25">
      <c r="A1464" s="5">
        <v>6</v>
      </c>
      <c r="B1464" s="46" t="s">
        <v>29</v>
      </c>
      <c r="C1464" s="46">
        <v>13</v>
      </c>
      <c r="D1464" s="46">
        <v>15</v>
      </c>
      <c r="E1464" s="46">
        <v>21</v>
      </c>
      <c r="F1464" s="55">
        <v>31</v>
      </c>
      <c r="G1464" s="55">
        <v>21</v>
      </c>
      <c r="H1464" s="55">
        <v>26</v>
      </c>
      <c r="I1464" s="55">
        <v>22</v>
      </c>
      <c r="J1464" s="55">
        <v>17</v>
      </c>
      <c r="K1464" s="55">
        <v>31</v>
      </c>
      <c r="L1464" s="55">
        <v>19</v>
      </c>
      <c r="M1464" s="55">
        <v>14</v>
      </c>
      <c r="N1464" s="55">
        <v>23</v>
      </c>
      <c r="O1464" s="55">
        <v>20</v>
      </c>
      <c r="P1464" s="55">
        <v>21</v>
      </c>
      <c r="Q1464" s="101">
        <v>26</v>
      </c>
      <c r="R1464" s="101">
        <v>20</v>
      </c>
      <c r="S1464" s="101">
        <v>27</v>
      </c>
      <c r="T1464" s="101">
        <v>24</v>
      </c>
    </row>
    <row r="1465" spans="1:20" ht="17" thickBot="1" x14ac:dyDescent="0.25">
      <c r="A1465" s="5">
        <v>7</v>
      </c>
      <c r="B1465" s="46" t="s">
        <v>29</v>
      </c>
      <c r="C1465" s="46" t="s">
        <v>29</v>
      </c>
      <c r="D1465" s="46">
        <v>13</v>
      </c>
      <c r="E1465" s="46">
        <v>13</v>
      </c>
      <c r="F1465" s="55">
        <v>16</v>
      </c>
      <c r="G1465" s="55">
        <v>26</v>
      </c>
      <c r="H1465" s="55">
        <v>21</v>
      </c>
      <c r="I1465" s="55">
        <v>22</v>
      </c>
      <c r="J1465" s="55">
        <v>20</v>
      </c>
      <c r="K1465" s="55">
        <v>15</v>
      </c>
      <c r="L1465" s="55">
        <v>30</v>
      </c>
      <c r="M1465" s="55">
        <v>19</v>
      </c>
      <c r="N1465" s="55">
        <v>13</v>
      </c>
      <c r="O1465" s="55">
        <v>15</v>
      </c>
      <c r="P1465" s="55">
        <v>18</v>
      </c>
      <c r="Q1465" s="101">
        <v>21</v>
      </c>
      <c r="R1465" s="101">
        <v>7</v>
      </c>
      <c r="S1465" s="101">
        <v>6</v>
      </c>
      <c r="T1465" s="101"/>
    </row>
    <row r="1466" spans="1:20" ht="17" thickBot="1" x14ac:dyDescent="0.25">
      <c r="A1466" s="5">
        <v>8</v>
      </c>
      <c r="B1466" s="66"/>
      <c r="C1466" s="66"/>
      <c r="D1466" s="66"/>
      <c r="E1466" s="66"/>
      <c r="F1466" s="55"/>
      <c r="G1466" s="55"/>
      <c r="H1466" s="55"/>
      <c r="I1466" s="55"/>
      <c r="J1466" s="55"/>
      <c r="K1466" s="55"/>
      <c r="L1466" s="55"/>
      <c r="M1466" s="55">
        <v>15</v>
      </c>
      <c r="N1466" s="55">
        <v>12</v>
      </c>
      <c r="O1466" s="55">
        <v>10</v>
      </c>
      <c r="P1466" s="55">
        <v>11</v>
      </c>
      <c r="Q1466" s="101">
        <v>10</v>
      </c>
      <c r="R1466" s="101"/>
      <c r="S1466" s="101"/>
      <c r="T1466" s="101"/>
    </row>
    <row r="1467" spans="1:20" ht="17" thickBot="1" x14ac:dyDescent="0.25">
      <c r="A1467" s="5">
        <v>9</v>
      </c>
      <c r="B1467" s="66"/>
      <c r="C1467" s="66"/>
      <c r="D1467" s="66"/>
      <c r="E1467" s="66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</row>
    <row r="1468" spans="1:20" ht="17" thickBot="1" x14ac:dyDescent="0.25">
      <c r="A1468" s="5">
        <v>10</v>
      </c>
      <c r="B1468" s="66"/>
      <c r="C1468" s="66"/>
      <c r="D1468" s="66"/>
      <c r="E1468" s="66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</row>
    <row r="1469" spans="1:20" ht="17" thickBot="1" x14ac:dyDescent="0.25">
      <c r="A1469" s="5">
        <v>11</v>
      </c>
      <c r="B1469" s="66"/>
      <c r="C1469" s="66"/>
      <c r="D1469" s="66"/>
      <c r="E1469" s="66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>
        <v>1</v>
      </c>
      <c r="S1469" s="55"/>
      <c r="T1469" s="55"/>
    </row>
    <row r="1470" spans="1:20" ht="17" thickBot="1" x14ac:dyDescent="0.25">
      <c r="A1470" s="5">
        <v>12</v>
      </c>
      <c r="B1470" s="66"/>
      <c r="C1470" s="66"/>
      <c r="D1470" s="66"/>
      <c r="E1470" s="66"/>
      <c r="F1470" s="55"/>
      <c r="G1470" s="55"/>
      <c r="H1470" s="55"/>
      <c r="I1470" s="55"/>
      <c r="J1470" s="55"/>
      <c r="K1470" s="55"/>
      <c r="L1470" s="55"/>
      <c r="M1470" s="55"/>
      <c r="N1470" s="55">
        <v>1</v>
      </c>
      <c r="O1470" s="55"/>
      <c r="P1470" s="55"/>
      <c r="Q1470" s="55"/>
      <c r="R1470" s="55"/>
      <c r="S1470" s="55"/>
      <c r="T1470" s="55"/>
    </row>
    <row r="1471" spans="1:20" ht="18" thickBot="1" x14ac:dyDescent="0.25">
      <c r="A1471" s="5" t="s">
        <v>13</v>
      </c>
      <c r="B1471" s="66"/>
      <c r="C1471" s="66"/>
      <c r="D1471" s="66"/>
      <c r="E1471" s="66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</row>
    <row r="1472" spans="1:20" ht="35" thickBot="1" x14ac:dyDescent="0.25">
      <c r="A1472" s="16" t="s">
        <v>14</v>
      </c>
      <c r="B1472" s="58">
        <v>186</v>
      </c>
      <c r="C1472" s="46" t="s">
        <v>29</v>
      </c>
      <c r="D1472" s="58">
        <v>229</v>
      </c>
      <c r="E1472" s="58">
        <v>239</v>
      </c>
      <c r="F1472" s="58">
        <v>220</v>
      </c>
      <c r="G1472" s="58">
        <v>224</v>
      </c>
      <c r="H1472" s="58">
        <v>211</v>
      </c>
      <c r="I1472" s="58">
        <v>212</v>
      </c>
      <c r="J1472" s="58">
        <v>205</v>
      </c>
      <c r="K1472" s="58">
        <v>216</v>
      </c>
      <c r="L1472" s="58">
        <v>212</v>
      </c>
      <c r="M1472" s="58">
        <f>SUM(M1458:M1471)</f>
        <v>237</v>
      </c>
      <c r="N1472" s="58">
        <f t="shared" ref="N1472:R1472" si="864">SUM(N1458:N1471)</f>
        <v>234</v>
      </c>
      <c r="O1472" s="58">
        <f t="shared" si="864"/>
        <v>220</v>
      </c>
      <c r="P1472" s="58">
        <f t="shared" si="864"/>
        <v>211</v>
      </c>
      <c r="Q1472" s="58">
        <f t="shared" si="864"/>
        <v>218</v>
      </c>
      <c r="R1472" s="58">
        <f t="shared" si="864"/>
        <v>189</v>
      </c>
      <c r="S1472" s="58">
        <f>SUM(S1458:S1471)</f>
        <v>174</v>
      </c>
      <c r="T1472" s="58">
        <f>SUM(T1458:T1471)</f>
        <v>127</v>
      </c>
    </row>
    <row r="1473" spans="1:22" ht="52" thickBot="1" x14ac:dyDescent="0.25">
      <c r="A1473" s="16" t="s">
        <v>28</v>
      </c>
      <c r="B1473" s="48"/>
      <c r="C1473" s="59" t="e">
        <f>((C1472-B1472)/B1472)</f>
        <v>#VALUE!</v>
      </c>
      <c r="D1473" s="59" t="e">
        <f>((D1472-C1472)/C1472)</f>
        <v>#VALUE!</v>
      </c>
      <c r="E1473" s="59">
        <f>((E1472-D1472)/D1472)</f>
        <v>4.3668122270742356E-2</v>
      </c>
      <c r="F1473" s="59">
        <f>((F1472-E1472)/E1472)</f>
        <v>-7.9497907949790794E-2</v>
      </c>
      <c r="G1473" s="59">
        <f t="shared" ref="G1473:T1473" si="865">((G1472-F1472)/F1472)</f>
        <v>1.8181818181818181E-2</v>
      </c>
      <c r="H1473" s="59">
        <f t="shared" si="865"/>
        <v>-5.8035714285714288E-2</v>
      </c>
      <c r="I1473" s="59">
        <f t="shared" si="865"/>
        <v>4.7393364928909956E-3</v>
      </c>
      <c r="J1473" s="59">
        <f t="shared" si="865"/>
        <v>-3.3018867924528301E-2</v>
      </c>
      <c r="K1473" s="59">
        <f t="shared" si="865"/>
        <v>5.3658536585365853E-2</v>
      </c>
      <c r="L1473" s="59">
        <f t="shared" si="865"/>
        <v>-1.8518518518518517E-2</v>
      </c>
      <c r="M1473" s="59">
        <f t="shared" si="865"/>
        <v>0.11792452830188679</v>
      </c>
      <c r="N1473" s="59">
        <f t="shared" si="865"/>
        <v>-1.2658227848101266E-2</v>
      </c>
      <c r="O1473" s="59">
        <f t="shared" si="865"/>
        <v>-5.9829059829059832E-2</v>
      </c>
      <c r="P1473" s="59">
        <f t="shared" si="865"/>
        <v>-4.0909090909090909E-2</v>
      </c>
      <c r="Q1473" s="59">
        <f t="shared" si="865"/>
        <v>3.3175355450236969E-2</v>
      </c>
      <c r="R1473" s="59">
        <f t="shared" si="865"/>
        <v>-0.13302752293577982</v>
      </c>
      <c r="S1473" s="59">
        <f t="shared" si="865"/>
        <v>-7.9365079365079361E-2</v>
      </c>
      <c r="T1473" s="59">
        <f t="shared" si="865"/>
        <v>-0.27011494252873564</v>
      </c>
    </row>
    <row r="1474" spans="1:22" ht="69" thickBot="1" x14ac:dyDescent="0.25">
      <c r="A1474" s="16" t="s">
        <v>16</v>
      </c>
      <c r="B1474" s="59"/>
      <c r="C1474" s="59"/>
      <c r="D1474" s="59"/>
      <c r="E1474" s="59"/>
      <c r="F1474" s="59"/>
      <c r="G1474" s="59">
        <f t="shared" ref="G1474:T1474" si="866">(G1472-B1472)/B1472</f>
        <v>0.20430107526881722</v>
      </c>
      <c r="H1474" s="59" t="e">
        <f t="shared" si="866"/>
        <v>#VALUE!</v>
      </c>
      <c r="I1474" s="59">
        <f t="shared" si="866"/>
        <v>-7.4235807860262015E-2</v>
      </c>
      <c r="J1474" s="59">
        <f t="shared" si="866"/>
        <v>-0.14225941422594143</v>
      </c>
      <c r="K1474" s="59">
        <f t="shared" si="866"/>
        <v>-1.8181818181818181E-2</v>
      </c>
      <c r="L1474" s="59">
        <f t="shared" si="866"/>
        <v>-5.3571428571428568E-2</v>
      </c>
      <c r="M1474" s="59">
        <f t="shared" si="866"/>
        <v>0.12322274881516587</v>
      </c>
      <c r="N1474" s="59">
        <f t="shared" si="866"/>
        <v>0.10377358490566038</v>
      </c>
      <c r="O1474" s="59">
        <f t="shared" si="866"/>
        <v>7.3170731707317069E-2</v>
      </c>
      <c r="P1474" s="59">
        <f t="shared" si="866"/>
        <v>-2.3148148148148147E-2</v>
      </c>
      <c r="Q1474" s="59">
        <f t="shared" si="866"/>
        <v>2.8301886792452831E-2</v>
      </c>
      <c r="R1474" s="59">
        <f t="shared" si="866"/>
        <v>-0.20253164556962025</v>
      </c>
      <c r="S1474" s="59">
        <f t="shared" si="866"/>
        <v>-0.25641025641025639</v>
      </c>
      <c r="T1474" s="59">
        <f t="shared" si="866"/>
        <v>-0.42272727272727273</v>
      </c>
    </row>
    <row r="1475" spans="1:22" ht="86" thickBot="1" x14ac:dyDescent="0.25">
      <c r="A1475" s="16" t="s">
        <v>17</v>
      </c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>
        <f t="shared" ref="L1475:T1475" si="867">(L1472-B1472)/B1472</f>
        <v>0.13978494623655913</v>
      </c>
      <c r="M1475" s="59" t="e">
        <f t="shared" si="867"/>
        <v>#VALUE!</v>
      </c>
      <c r="N1475" s="59">
        <f t="shared" si="867"/>
        <v>2.1834061135371178E-2</v>
      </c>
      <c r="O1475" s="59">
        <f t="shared" si="867"/>
        <v>-7.9497907949790794E-2</v>
      </c>
      <c r="P1475" s="59">
        <f t="shared" si="867"/>
        <v>-4.0909090909090909E-2</v>
      </c>
      <c r="Q1475" s="59">
        <f t="shared" si="867"/>
        <v>-2.6785714285714284E-2</v>
      </c>
      <c r="R1475" s="59">
        <f t="shared" si="867"/>
        <v>-0.10426540284360189</v>
      </c>
      <c r="S1475" s="59">
        <f t="shared" si="867"/>
        <v>-0.17924528301886791</v>
      </c>
      <c r="T1475" s="59">
        <f t="shared" si="867"/>
        <v>-0.38048780487804879</v>
      </c>
    </row>
    <row r="1476" spans="1:22" ht="35" thickBot="1" x14ac:dyDescent="0.25">
      <c r="A1476" s="16" t="s">
        <v>18</v>
      </c>
      <c r="B1476" s="60">
        <v>6420</v>
      </c>
      <c r="C1476" s="60">
        <v>6160</v>
      </c>
      <c r="D1476" s="60">
        <v>5872</v>
      </c>
      <c r="E1476" s="60">
        <v>5568</v>
      </c>
      <c r="F1476" s="60">
        <v>5396</v>
      </c>
      <c r="G1476" s="29">
        <v>5401</v>
      </c>
      <c r="H1476" s="29">
        <v>5434</v>
      </c>
      <c r="I1476" s="29">
        <v>5204</v>
      </c>
      <c r="J1476" s="29">
        <v>5004</v>
      </c>
      <c r="K1476" s="29">
        <v>4606</v>
      </c>
      <c r="L1476" s="29">
        <v>4692</v>
      </c>
      <c r="M1476" s="29">
        <v>4686</v>
      </c>
      <c r="N1476" s="29">
        <v>4499</v>
      </c>
      <c r="O1476" s="29">
        <v>4448</v>
      </c>
      <c r="P1476" s="29">
        <v>4509</v>
      </c>
      <c r="Q1476" s="29">
        <v>4536</v>
      </c>
      <c r="R1476" s="29">
        <v>4360</v>
      </c>
      <c r="S1476" s="29">
        <v>4325</v>
      </c>
      <c r="T1476" s="29">
        <v>2899</v>
      </c>
      <c r="U1476" s="111" t="s">
        <v>95</v>
      </c>
      <c r="V1476" s="111"/>
    </row>
    <row r="1477" spans="1:22" ht="69" thickBot="1" x14ac:dyDescent="0.25">
      <c r="A1477" s="16" t="s">
        <v>19</v>
      </c>
      <c r="B1477" s="59"/>
      <c r="C1477" s="59">
        <f t="shared" ref="C1477:T1477" si="868">(C1476-B1476)/B1476</f>
        <v>-4.0498442367601244E-2</v>
      </c>
      <c r="D1477" s="59">
        <f t="shared" si="868"/>
        <v>-4.6753246753246755E-2</v>
      </c>
      <c r="E1477" s="59">
        <f t="shared" si="868"/>
        <v>-5.1771117166212535E-2</v>
      </c>
      <c r="F1477" s="59">
        <f t="shared" si="868"/>
        <v>-3.089080459770115E-2</v>
      </c>
      <c r="G1477" s="59">
        <f t="shared" si="868"/>
        <v>9.2661230541141583E-4</v>
      </c>
      <c r="H1477" s="59">
        <f t="shared" si="868"/>
        <v>6.1099796334012219E-3</v>
      </c>
      <c r="I1477" s="59">
        <f t="shared" si="868"/>
        <v>-4.2326094957673907E-2</v>
      </c>
      <c r="J1477" s="59">
        <f t="shared" si="868"/>
        <v>-3.843197540353574E-2</v>
      </c>
      <c r="K1477" s="59">
        <f t="shared" si="868"/>
        <v>-7.9536370903277379E-2</v>
      </c>
      <c r="L1477" s="59">
        <f t="shared" si="868"/>
        <v>1.8671298306556665E-2</v>
      </c>
      <c r="M1477" s="59">
        <f t="shared" si="868"/>
        <v>-1.2787723785166241E-3</v>
      </c>
      <c r="N1477" s="59">
        <f t="shared" si="868"/>
        <v>-3.9906103286384977E-2</v>
      </c>
      <c r="O1477" s="59">
        <f t="shared" si="868"/>
        <v>-1.1335852411647033E-2</v>
      </c>
      <c r="P1477" s="59">
        <f t="shared" si="868"/>
        <v>1.3714028776978417E-2</v>
      </c>
      <c r="Q1477" s="59">
        <f t="shared" si="868"/>
        <v>5.9880239520958087E-3</v>
      </c>
      <c r="R1477" s="59">
        <f t="shared" si="868"/>
        <v>-3.8800705467372132E-2</v>
      </c>
      <c r="S1477" s="59">
        <f t="shared" si="868"/>
        <v>-8.027522935779817E-3</v>
      </c>
      <c r="T1477" s="59">
        <f t="shared" si="868"/>
        <v>-0.32971098265895954</v>
      </c>
    </row>
    <row r="1478" spans="1:22" ht="69" thickBot="1" x14ac:dyDescent="0.25">
      <c r="A1478" s="16" t="s">
        <v>20</v>
      </c>
      <c r="B1478" s="59"/>
      <c r="C1478" s="59"/>
      <c r="D1478" s="59"/>
      <c r="E1478" s="59"/>
      <c r="F1478" s="59"/>
      <c r="G1478" s="59">
        <f t="shared" ref="G1478:T1478" si="869">(G1476-B1476)/B1476</f>
        <v>-0.15872274143302181</v>
      </c>
      <c r="H1478" s="59">
        <f t="shared" si="869"/>
        <v>-0.11785714285714285</v>
      </c>
      <c r="I1478" s="59">
        <f t="shared" si="869"/>
        <v>-0.11376021798365123</v>
      </c>
      <c r="J1478" s="59">
        <f t="shared" si="869"/>
        <v>-0.10129310344827586</v>
      </c>
      <c r="K1478" s="59">
        <f t="shared" si="869"/>
        <v>-0.14640474425500372</v>
      </c>
      <c r="L1478" s="59">
        <f t="shared" si="869"/>
        <v>-0.13127198666913534</v>
      </c>
      <c r="M1478" s="59">
        <f t="shared" si="869"/>
        <v>-0.13765182186234817</v>
      </c>
      <c r="N1478" s="59">
        <f t="shared" si="869"/>
        <v>-0.13547271329746349</v>
      </c>
      <c r="O1478" s="59">
        <f t="shared" si="869"/>
        <v>-0.1111111111111111</v>
      </c>
      <c r="P1478" s="59">
        <f t="shared" si="869"/>
        <v>-2.105948762483717E-2</v>
      </c>
      <c r="Q1478" s="59">
        <f t="shared" si="869"/>
        <v>-3.3248081841432228E-2</v>
      </c>
      <c r="R1478" s="59">
        <f t="shared" si="869"/>
        <v>-6.9568928723858295E-2</v>
      </c>
      <c r="S1478" s="59">
        <f t="shared" si="869"/>
        <v>-3.8675261169148697E-2</v>
      </c>
      <c r="T1478" s="59">
        <f t="shared" si="869"/>
        <v>-0.34824640287769787</v>
      </c>
    </row>
    <row r="1479" spans="1:22" ht="86" thickBot="1" x14ac:dyDescent="0.25">
      <c r="A1479" s="16" t="s">
        <v>21</v>
      </c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>
        <f t="shared" ref="L1479:T1479" si="870">(L1476-B1476)/B1476</f>
        <v>-0.2691588785046729</v>
      </c>
      <c r="M1479" s="59">
        <f t="shared" si="870"/>
        <v>-0.2392857142857143</v>
      </c>
      <c r="N1479" s="59">
        <f t="shared" si="870"/>
        <v>-0.23382152588555857</v>
      </c>
      <c r="O1479" s="59">
        <f t="shared" si="870"/>
        <v>-0.20114942528735633</v>
      </c>
      <c r="P1479" s="59">
        <f t="shared" si="870"/>
        <v>-0.16438102297998516</v>
      </c>
      <c r="Q1479" s="59">
        <f t="shared" si="870"/>
        <v>-0.16015552675430475</v>
      </c>
      <c r="R1479" s="59">
        <f t="shared" si="870"/>
        <v>-0.19764446080235554</v>
      </c>
      <c r="S1479" s="59">
        <f t="shared" si="870"/>
        <v>-0.16890853189853958</v>
      </c>
      <c r="T1479" s="59">
        <f t="shared" si="870"/>
        <v>-0.42066346922462028</v>
      </c>
    </row>
    <row r="1480" spans="1:22" ht="52" thickBot="1" x14ac:dyDescent="0.25">
      <c r="A1480" s="16" t="s">
        <v>22</v>
      </c>
      <c r="B1480" s="59">
        <f>B1472/B1476</f>
        <v>2.897196261682243E-2</v>
      </c>
      <c r="C1480" s="59" t="e">
        <f>C1472/C1476</f>
        <v>#VALUE!</v>
      </c>
      <c r="D1480" s="59">
        <f>D1472/D1476</f>
        <v>3.8998637602179836E-2</v>
      </c>
      <c r="E1480" s="59">
        <f>E1472/E1476</f>
        <v>4.2923850574712645E-2</v>
      </c>
      <c r="F1480" s="59">
        <f>F1472/F1476</f>
        <v>4.0770941438102296E-2</v>
      </c>
      <c r="G1480" s="59">
        <f t="shared" ref="G1480:M1480" si="871">G1472/G1476</f>
        <v>4.1473801147935564E-2</v>
      </c>
      <c r="H1480" s="59">
        <f t="shared" si="871"/>
        <v>3.8829591461170411E-2</v>
      </c>
      <c r="I1480" s="59">
        <f t="shared" si="871"/>
        <v>4.073789392774789E-2</v>
      </c>
      <c r="J1480" s="59">
        <f t="shared" si="871"/>
        <v>4.096722621902478E-2</v>
      </c>
      <c r="K1480" s="59">
        <f t="shared" si="871"/>
        <v>4.6895353886235343E-2</v>
      </c>
      <c r="L1480" s="59">
        <f t="shared" si="871"/>
        <v>4.5183290707587385E-2</v>
      </c>
      <c r="M1480" s="59">
        <f t="shared" si="871"/>
        <v>5.0576184379001278E-2</v>
      </c>
      <c r="N1480" s="59">
        <f t="shared" ref="N1480:O1480" si="872">N1472/N1476</f>
        <v>5.2011558124027558E-2</v>
      </c>
      <c r="O1480" s="59">
        <f t="shared" si="872"/>
        <v>4.9460431654676257E-2</v>
      </c>
      <c r="P1480" s="59">
        <f t="shared" ref="P1480:Q1480" si="873">P1472/P1476</f>
        <v>4.6795298292304277E-2</v>
      </c>
      <c r="Q1480" s="59">
        <f t="shared" si="873"/>
        <v>4.8059964726631391E-2</v>
      </c>
      <c r="R1480" s="59">
        <f t="shared" ref="R1480:S1480" si="874">R1472/R1476</f>
        <v>4.3348623853211012E-2</v>
      </c>
      <c r="S1480" s="59">
        <f t="shared" si="874"/>
        <v>4.0231213872832371E-2</v>
      </c>
      <c r="T1480" s="59">
        <f t="shared" ref="T1480" si="875">T1472/T1476</f>
        <v>4.3808209727492241E-2</v>
      </c>
    </row>
    <row r="1481" spans="1:22" ht="69" thickBot="1" x14ac:dyDescent="0.25">
      <c r="A1481" s="16" t="s">
        <v>23</v>
      </c>
      <c r="B1481" s="59"/>
      <c r="C1481" s="59" t="e">
        <f t="shared" ref="C1481:K1481" si="876">(C1480-B1480)</f>
        <v>#VALUE!</v>
      </c>
      <c r="D1481" s="59" t="e">
        <f t="shared" si="876"/>
        <v>#VALUE!</v>
      </c>
      <c r="E1481" s="59">
        <f t="shared" si="876"/>
        <v>3.9252129725328086E-3</v>
      </c>
      <c r="F1481" s="59">
        <f t="shared" si="876"/>
        <v>-2.1529091366103495E-3</v>
      </c>
      <c r="G1481" s="59">
        <f t="shared" si="876"/>
        <v>7.0285970983326868E-4</v>
      </c>
      <c r="H1481" s="59">
        <f t="shared" si="876"/>
        <v>-2.6442096867651532E-3</v>
      </c>
      <c r="I1481" s="59">
        <f t="shared" si="876"/>
        <v>1.9083024665774787E-3</v>
      </c>
      <c r="J1481" s="59">
        <f t="shared" si="876"/>
        <v>2.2933229127689025E-4</v>
      </c>
      <c r="K1481" s="59">
        <f t="shared" si="876"/>
        <v>5.9281276672105629E-3</v>
      </c>
      <c r="L1481" s="59">
        <f t="shared" ref="L1481:T1481" si="877">(L1480-K1480)</f>
        <v>-1.7120631786479573E-3</v>
      </c>
      <c r="M1481" s="59">
        <f t="shared" si="877"/>
        <v>5.3928936714138925E-3</v>
      </c>
      <c r="N1481" s="59">
        <f t="shared" si="877"/>
        <v>1.4353737450262805E-3</v>
      </c>
      <c r="O1481" s="59">
        <f t="shared" si="877"/>
        <v>-2.5511264693513017E-3</v>
      </c>
      <c r="P1481" s="59">
        <f t="shared" si="877"/>
        <v>-2.6651333623719797E-3</v>
      </c>
      <c r="Q1481" s="59">
        <f t="shared" si="877"/>
        <v>1.2646664343271136E-3</v>
      </c>
      <c r="R1481" s="59">
        <f t="shared" si="877"/>
        <v>-4.711340873420379E-3</v>
      </c>
      <c r="S1481" s="59">
        <f t="shared" si="877"/>
        <v>-3.1174099803786409E-3</v>
      </c>
      <c r="T1481" s="59">
        <f t="shared" si="877"/>
        <v>3.5769958546598701E-3</v>
      </c>
    </row>
    <row r="1482" spans="1:22" ht="69" thickBot="1" x14ac:dyDescent="0.25">
      <c r="A1482" s="16" t="s">
        <v>24</v>
      </c>
      <c r="B1482" s="59"/>
      <c r="C1482" s="59"/>
      <c r="D1482" s="59"/>
      <c r="E1482" s="59"/>
      <c r="F1482" s="59"/>
      <c r="G1482" s="59">
        <f>G1480-B1480</f>
        <v>1.2501838531113134E-2</v>
      </c>
      <c r="H1482" s="59" t="e">
        <f t="shared" ref="H1482:K1482" si="878">H1480-C1480</f>
        <v>#VALUE!</v>
      </c>
      <c r="I1482" s="59">
        <f t="shared" si="878"/>
        <v>1.7392563255680532E-3</v>
      </c>
      <c r="J1482" s="59">
        <f t="shared" si="878"/>
        <v>-1.9566243556878651E-3</v>
      </c>
      <c r="K1482" s="59">
        <f t="shared" si="878"/>
        <v>6.1244124481330472E-3</v>
      </c>
      <c r="L1482" s="59">
        <f t="shared" ref="L1482:T1482" si="879">L1480-G1480</f>
        <v>3.7094895596518213E-3</v>
      </c>
      <c r="M1482" s="59">
        <f t="shared" si="879"/>
        <v>1.1746592917830867E-2</v>
      </c>
      <c r="N1482" s="59">
        <f t="shared" si="879"/>
        <v>1.1273664196279669E-2</v>
      </c>
      <c r="O1482" s="59">
        <f t="shared" si="879"/>
        <v>8.4932054356514769E-3</v>
      </c>
      <c r="P1482" s="59">
        <f t="shared" si="879"/>
        <v>-1.0005559393106572E-4</v>
      </c>
      <c r="Q1482" s="59">
        <f t="shared" si="879"/>
        <v>2.8766740190440052E-3</v>
      </c>
      <c r="R1482" s="59">
        <f t="shared" si="879"/>
        <v>-7.2275605257902664E-3</v>
      </c>
      <c r="S1482" s="59">
        <f t="shared" si="879"/>
        <v>-1.1780344251195188E-2</v>
      </c>
      <c r="T1482" s="59">
        <f t="shared" si="879"/>
        <v>-5.652221927184016E-3</v>
      </c>
    </row>
    <row r="1483" spans="1:22" ht="69" thickBot="1" x14ac:dyDescent="0.25">
      <c r="A1483" s="16" t="s">
        <v>25</v>
      </c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>
        <f t="shared" ref="L1483:T1483" si="880">L1480-B1480</f>
        <v>1.6211328090764955E-2</v>
      </c>
      <c r="M1483" s="59" t="e">
        <f t="shared" si="880"/>
        <v>#VALUE!</v>
      </c>
      <c r="N1483" s="59">
        <f t="shared" si="880"/>
        <v>1.3012920521847722E-2</v>
      </c>
      <c r="O1483" s="59">
        <f t="shared" si="880"/>
        <v>6.5365810799636118E-3</v>
      </c>
      <c r="P1483" s="59">
        <f t="shared" si="880"/>
        <v>6.0243568542019815E-3</v>
      </c>
      <c r="Q1483" s="59">
        <f t="shared" si="880"/>
        <v>6.5861635786958264E-3</v>
      </c>
      <c r="R1483" s="59">
        <f t="shared" si="880"/>
        <v>4.5190323920406006E-3</v>
      </c>
      <c r="S1483" s="59">
        <f t="shared" si="880"/>
        <v>-5.0668005491551898E-4</v>
      </c>
      <c r="T1483" s="59">
        <f t="shared" si="880"/>
        <v>2.8409835084674609E-3</v>
      </c>
    </row>
  </sheetData>
  <mergeCells count="1">
    <mergeCell ref="A11:G12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Yukon Enrolment Figures</vt:lpstr>
      <vt:lpstr>BC SD Enrolment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2022-08-03T18:59:22Z</dcterms:modified>
</cp:coreProperties>
</file>